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ROK 2023\MCH\11 Rekonstrukce ul. Hálkova\"/>
    </mc:Choice>
  </mc:AlternateContent>
  <bookViews>
    <workbookView xWindow="0" yWindow="0" windowWidth="0" windowHeight="0"/>
  </bookViews>
  <sheets>
    <sheet name="Rekapitulace stavby" sheetId="1" r:id="rId1"/>
    <sheet name="SO 01 - Komunikace" sheetId="2" r:id="rId2"/>
    <sheet name="SO 01a - Komunikace - Ved..." sheetId="3" r:id="rId3"/>
    <sheet name="SO 02 - Veřejné osvětlení" sheetId="4" r:id="rId4"/>
    <sheet name="SO 02a - Veřejné osvětlen..." sheetId="5" r:id="rId5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01 - Komunikace'!$C$89:$K$615</definedName>
    <definedName name="_xlnm.Print_Area" localSheetId="1">'SO 01 - Komunikace'!$C$45:$J$71,'SO 01 - Komunikace'!$C$77:$K$615</definedName>
    <definedName name="_xlnm.Print_Titles" localSheetId="1">'SO 01 - Komunikace'!$89:$89</definedName>
    <definedName name="_xlnm._FilterDatabase" localSheetId="2" hidden="1">'SO 01a - Komunikace - Ved...'!$C$82:$K$103</definedName>
    <definedName name="_xlnm.Print_Area" localSheetId="2">'SO 01a - Komunikace - Ved...'!$C$45:$J$64,'SO 01a - Komunikace - Ved...'!$C$70:$K$103</definedName>
    <definedName name="_xlnm.Print_Titles" localSheetId="2">'SO 01a - Komunikace - Ved...'!$82:$82</definedName>
    <definedName name="_xlnm._FilterDatabase" localSheetId="3" hidden="1">'SO 02 - Veřejné osvětlení'!$C$80:$K$199</definedName>
    <definedName name="_xlnm.Print_Area" localSheetId="3">'SO 02 - Veřejné osvětlení'!$C$45:$J$62,'SO 02 - Veřejné osvětlení'!$C$68:$K$199</definedName>
    <definedName name="_xlnm.Print_Titles" localSheetId="3">'SO 02 - Veřejné osvětlení'!$80:$80</definedName>
    <definedName name="_xlnm._FilterDatabase" localSheetId="4" hidden="1">'SO 02a - Veřejné osvětlen...'!$C$79:$K$93</definedName>
    <definedName name="_xlnm.Print_Area" localSheetId="4">'SO 02a - Veřejné osvětlen...'!$C$45:$J$61,'SO 02a - Veřejné osvětlen...'!$C$67:$K$93</definedName>
    <definedName name="_xlnm.Print_Titles" localSheetId="4">'SO 02a - Veřejné osvětlen...'!$79:$79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BI83"/>
  <c r="BH83"/>
  <c r="BG83"/>
  <c r="BF83"/>
  <c r="T83"/>
  <c r="R83"/>
  <c r="P83"/>
  <c r="BI82"/>
  <c r="BH82"/>
  <c r="BG82"/>
  <c r="BF82"/>
  <c r="T82"/>
  <c r="R82"/>
  <c r="P82"/>
  <c r="F76"/>
  <c r="F74"/>
  <c r="E72"/>
  <c r="F54"/>
  <c r="F52"/>
  <c r="E50"/>
  <c r="J24"/>
  <c r="E24"/>
  <c r="J55"/>
  <c r="J23"/>
  <c r="J21"/>
  <c r="E21"/>
  <c r="J54"/>
  <c r="J20"/>
  <c r="J18"/>
  <c r="E18"/>
  <c r="F77"/>
  <c r="J17"/>
  <c r="J12"/>
  <c r="J74"/>
  <c r="E7"/>
  <c r="E70"/>
  <c i="4" r="J37"/>
  <c r="J36"/>
  <c i="1" r="AY57"/>
  <c i="4" r="J35"/>
  <c i="1" r="AX57"/>
  <c i="4"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BI83"/>
  <c r="BH83"/>
  <c r="BG83"/>
  <c r="BF83"/>
  <c r="T83"/>
  <c r="R83"/>
  <c r="P83"/>
  <c r="F77"/>
  <c r="F75"/>
  <c r="E73"/>
  <c r="F54"/>
  <c r="F52"/>
  <c r="E50"/>
  <c r="J24"/>
  <c r="E24"/>
  <c r="J78"/>
  <c r="J23"/>
  <c r="J21"/>
  <c r="E21"/>
  <c r="J77"/>
  <c r="J20"/>
  <c r="J18"/>
  <c r="E18"/>
  <c r="F78"/>
  <c r="J17"/>
  <c r="J12"/>
  <c r="J75"/>
  <c r="E7"/>
  <c r="E71"/>
  <c i="3" r="J37"/>
  <c r="J36"/>
  <c i="1" r="AY56"/>
  <c i="3" r="J35"/>
  <c i="1" r="AX56"/>
  <c i="3"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2" r="J37"/>
  <c r="J36"/>
  <c i="1" r="AY55"/>
  <c i="2" r="J35"/>
  <c i="1" r="AX55"/>
  <c i="2" r="BI614"/>
  <c r="BH614"/>
  <c r="BG614"/>
  <c r="BF614"/>
  <c r="T614"/>
  <c r="T613"/>
  <c r="R614"/>
  <c r="R613"/>
  <c r="P614"/>
  <c r="P613"/>
  <c r="BI611"/>
  <c r="BH611"/>
  <c r="BG611"/>
  <c r="BF611"/>
  <c r="T611"/>
  <c r="R611"/>
  <c r="P611"/>
  <c r="BI609"/>
  <c r="BH609"/>
  <c r="BG609"/>
  <c r="BF609"/>
  <c r="T609"/>
  <c r="R609"/>
  <c r="P609"/>
  <c r="BI607"/>
  <c r="BH607"/>
  <c r="BG607"/>
  <c r="BF607"/>
  <c r="T607"/>
  <c r="R607"/>
  <c r="P607"/>
  <c r="BI604"/>
  <c r="BH604"/>
  <c r="BG604"/>
  <c r="BF604"/>
  <c r="T604"/>
  <c r="R604"/>
  <c r="P604"/>
  <c r="BI602"/>
  <c r="BH602"/>
  <c r="BG602"/>
  <c r="BF602"/>
  <c r="T602"/>
  <c r="R602"/>
  <c r="P602"/>
  <c r="BI600"/>
  <c r="BH600"/>
  <c r="BG600"/>
  <c r="BF600"/>
  <c r="T600"/>
  <c r="R600"/>
  <c r="P600"/>
  <c r="BI595"/>
  <c r="BH595"/>
  <c r="BG595"/>
  <c r="BF595"/>
  <c r="T595"/>
  <c r="R595"/>
  <c r="P595"/>
  <c r="BI591"/>
  <c r="BH591"/>
  <c r="BG591"/>
  <c r="BF591"/>
  <c r="T591"/>
  <c r="R591"/>
  <c r="P591"/>
  <c r="BI586"/>
  <c r="BH586"/>
  <c r="BG586"/>
  <c r="BF586"/>
  <c r="T586"/>
  <c r="R586"/>
  <c r="P586"/>
  <c r="BI581"/>
  <c r="BH581"/>
  <c r="BG581"/>
  <c r="BF581"/>
  <c r="T581"/>
  <c r="R581"/>
  <c r="P581"/>
  <c r="BI577"/>
  <c r="BH577"/>
  <c r="BG577"/>
  <c r="BF577"/>
  <c r="T577"/>
  <c r="R577"/>
  <c r="P577"/>
  <c r="BI575"/>
  <c r="BH575"/>
  <c r="BG575"/>
  <c r="BF575"/>
  <c r="T575"/>
  <c r="R575"/>
  <c r="P575"/>
  <c r="BI573"/>
  <c r="BH573"/>
  <c r="BG573"/>
  <c r="BF573"/>
  <c r="T573"/>
  <c r="R573"/>
  <c r="P573"/>
  <c r="BI568"/>
  <c r="BH568"/>
  <c r="BG568"/>
  <c r="BF568"/>
  <c r="T568"/>
  <c r="R568"/>
  <c r="P568"/>
  <c r="BI564"/>
  <c r="BH564"/>
  <c r="BG564"/>
  <c r="BF564"/>
  <c r="T564"/>
  <c r="R564"/>
  <c r="P564"/>
  <c r="BI562"/>
  <c r="BH562"/>
  <c r="BG562"/>
  <c r="BF562"/>
  <c r="T562"/>
  <c r="R562"/>
  <c r="P562"/>
  <c r="BI560"/>
  <c r="BH560"/>
  <c r="BG560"/>
  <c r="BF560"/>
  <c r="T560"/>
  <c r="R560"/>
  <c r="P560"/>
  <c r="BI558"/>
  <c r="BH558"/>
  <c r="BG558"/>
  <c r="BF558"/>
  <c r="T558"/>
  <c r="R558"/>
  <c r="P558"/>
  <c r="BI556"/>
  <c r="BH556"/>
  <c r="BG556"/>
  <c r="BF556"/>
  <c r="T556"/>
  <c r="R556"/>
  <c r="P556"/>
  <c r="BI549"/>
  <c r="BH549"/>
  <c r="BG549"/>
  <c r="BF549"/>
  <c r="T549"/>
  <c r="R549"/>
  <c r="P549"/>
  <c r="BI542"/>
  <c r="BH542"/>
  <c r="BG542"/>
  <c r="BF542"/>
  <c r="T542"/>
  <c r="R542"/>
  <c r="P542"/>
  <c r="BI539"/>
  <c r="BH539"/>
  <c r="BG539"/>
  <c r="BF539"/>
  <c r="T539"/>
  <c r="R539"/>
  <c r="P539"/>
  <c r="BI537"/>
  <c r="BH537"/>
  <c r="BG537"/>
  <c r="BF537"/>
  <c r="T537"/>
  <c r="R537"/>
  <c r="P537"/>
  <c r="BI533"/>
  <c r="BH533"/>
  <c r="BG533"/>
  <c r="BF533"/>
  <c r="T533"/>
  <c r="R533"/>
  <c r="P533"/>
  <c r="BI526"/>
  <c r="BH526"/>
  <c r="BG526"/>
  <c r="BF526"/>
  <c r="T526"/>
  <c r="R526"/>
  <c r="P526"/>
  <c r="BI524"/>
  <c r="BH524"/>
  <c r="BG524"/>
  <c r="BF524"/>
  <c r="T524"/>
  <c r="R524"/>
  <c r="P524"/>
  <c r="BI522"/>
  <c r="BH522"/>
  <c r="BG522"/>
  <c r="BF522"/>
  <c r="T522"/>
  <c r="R522"/>
  <c r="P522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9"/>
  <c r="BH509"/>
  <c r="BG509"/>
  <c r="BF509"/>
  <c r="T509"/>
  <c r="R509"/>
  <c r="P509"/>
  <c r="BI507"/>
  <c r="BH507"/>
  <c r="BG507"/>
  <c r="BF507"/>
  <c r="T507"/>
  <c r="R507"/>
  <c r="P507"/>
  <c r="BI504"/>
  <c r="BH504"/>
  <c r="BG504"/>
  <c r="BF504"/>
  <c r="T504"/>
  <c r="R504"/>
  <c r="P504"/>
  <c r="BI502"/>
  <c r="BH502"/>
  <c r="BG502"/>
  <c r="BF502"/>
  <c r="T502"/>
  <c r="R502"/>
  <c r="P502"/>
  <c r="BI499"/>
  <c r="BH499"/>
  <c r="BG499"/>
  <c r="BF499"/>
  <c r="T499"/>
  <c r="R499"/>
  <c r="P499"/>
  <c r="BI495"/>
  <c r="BH495"/>
  <c r="BG495"/>
  <c r="BF495"/>
  <c r="T495"/>
  <c r="R495"/>
  <c r="P495"/>
  <c r="BI491"/>
  <c r="BH491"/>
  <c r="BG491"/>
  <c r="BF491"/>
  <c r="T491"/>
  <c r="R491"/>
  <c r="P491"/>
  <c r="BI487"/>
  <c r="BH487"/>
  <c r="BG487"/>
  <c r="BF487"/>
  <c r="T487"/>
  <c r="R487"/>
  <c r="P487"/>
  <c r="BI483"/>
  <c r="BH483"/>
  <c r="BG483"/>
  <c r="BF483"/>
  <c r="T483"/>
  <c r="R483"/>
  <c r="P483"/>
  <c r="BI479"/>
  <c r="BH479"/>
  <c r="BG479"/>
  <c r="BF479"/>
  <c r="T479"/>
  <c r="R479"/>
  <c r="P479"/>
  <c r="BI476"/>
  <c r="BH476"/>
  <c r="BG476"/>
  <c r="BF476"/>
  <c r="T476"/>
  <c r="R476"/>
  <c r="P476"/>
  <c r="BI468"/>
  <c r="BH468"/>
  <c r="BG468"/>
  <c r="BF468"/>
  <c r="T468"/>
  <c r="R468"/>
  <c r="P468"/>
  <c r="BI466"/>
  <c r="BH466"/>
  <c r="BG466"/>
  <c r="BF466"/>
  <c r="T466"/>
  <c r="R466"/>
  <c r="P466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60"/>
  <c r="BH460"/>
  <c r="BG460"/>
  <c r="BF460"/>
  <c r="T460"/>
  <c r="R460"/>
  <c r="P460"/>
  <c r="BI458"/>
  <c r="BH458"/>
  <c r="BG458"/>
  <c r="BF458"/>
  <c r="T458"/>
  <c r="R458"/>
  <c r="P458"/>
  <c r="BI457"/>
  <c r="BH457"/>
  <c r="BG457"/>
  <c r="BF457"/>
  <c r="T457"/>
  <c r="R457"/>
  <c r="P457"/>
  <c r="BI455"/>
  <c r="BH455"/>
  <c r="BG455"/>
  <c r="BF455"/>
  <c r="T455"/>
  <c r="R455"/>
  <c r="P455"/>
  <c r="BI454"/>
  <c r="BH454"/>
  <c r="BG454"/>
  <c r="BF454"/>
  <c r="T454"/>
  <c r="R454"/>
  <c r="P454"/>
  <c r="BI452"/>
  <c r="BH452"/>
  <c r="BG452"/>
  <c r="BF452"/>
  <c r="T452"/>
  <c r="R452"/>
  <c r="P452"/>
  <c r="BI451"/>
  <c r="BH451"/>
  <c r="BG451"/>
  <c r="BF451"/>
  <c r="T451"/>
  <c r="R451"/>
  <c r="P451"/>
  <c r="BI449"/>
  <c r="BH449"/>
  <c r="BG449"/>
  <c r="BF449"/>
  <c r="T449"/>
  <c r="R449"/>
  <c r="P449"/>
  <c r="BI445"/>
  <c r="BH445"/>
  <c r="BG445"/>
  <c r="BF445"/>
  <c r="T445"/>
  <c r="R445"/>
  <c r="P445"/>
  <c r="BI444"/>
  <c r="BH444"/>
  <c r="BG444"/>
  <c r="BF444"/>
  <c r="T444"/>
  <c r="R444"/>
  <c r="P444"/>
  <c r="BI438"/>
  <c r="BH438"/>
  <c r="BG438"/>
  <c r="BF438"/>
  <c r="T438"/>
  <c r="T437"/>
  <c r="R438"/>
  <c r="R437"/>
  <c r="P438"/>
  <c r="P437"/>
  <c r="BI430"/>
  <c r="BH430"/>
  <c r="BG430"/>
  <c r="BF430"/>
  <c r="T430"/>
  <c r="R430"/>
  <c r="P430"/>
  <c r="BI426"/>
  <c r="BH426"/>
  <c r="BG426"/>
  <c r="BF426"/>
  <c r="T426"/>
  <c r="R426"/>
  <c r="P426"/>
  <c r="BI424"/>
  <c r="BH424"/>
  <c r="BG424"/>
  <c r="BF424"/>
  <c r="T424"/>
  <c r="R424"/>
  <c r="P424"/>
  <c r="BI417"/>
  <c r="BH417"/>
  <c r="BG417"/>
  <c r="BF417"/>
  <c r="T417"/>
  <c r="R417"/>
  <c r="P417"/>
  <c r="BI410"/>
  <c r="BH410"/>
  <c r="BG410"/>
  <c r="BF410"/>
  <c r="T410"/>
  <c r="R410"/>
  <c r="P410"/>
  <c r="BI408"/>
  <c r="BH408"/>
  <c r="BG408"/>
  <c r="BF408"/>
  <c r="T408"/>
  <c r="R408"/>
  <c r="P408"/>
  <c r="BI401"/>
  <c r="BH401"/>
  <c r="BG401"/>
  <c r="BF401"/>
  <c r="T401"/>
  <c r="R401"/>
  <c r="P401"/>
  <c r="BI394"/>
  <c r="BH394"/>
  <c r="BG394"/>
  <c r="BF394"/>
  <c r="T394"/>
  <c r="R394"/>
  <c r="P394"/>
  <c r="BI392"/>
  <c r="BH392"/>
  <c r="BG392"/>
  <c r="BF392"/>
  <c r="T392"/>
  <c r="R392"/>
  <c r="P392"/>
  <c r="BI385"/>
  <c r="BH385"/>
  <c r="BG385"/>
  <c r="BF385"/>
  <c r="T385"/>
  <c r="R385"/>
  <c r="P385"/>
  <c r="BI381"/>
  <c r="BH381"/>
  <c r="BG381"/>
  <c r="BF381"/>
  <c r="T381"/>
  <c r="R381"/>
  <c r="P381"/>
  <c r="BI377"/>
  <c r="BH377"/>
  <c r="BG377"/>
  <c r="BF377"/>
  <c r="T377"/>
  <c r="R377"/>
  <c r="P377"/>
  <c r="BI373"/>
  <c r="BH373"/>
  <c r="BG373"/>
  <c r="BF373"/>
  <c r="T373"/>
  <c r="R373"/>
  <c r="P373"/>
  <c r="BI366"/>
  <c r="BH366"/>
  <c r="BG366"/>
  <c r="BF366"/>
  <c r="T366"/>
  <c r="R366"/>
  <c r="P366"/>
  <c r="BI362"/>
  <c r="BH362"/>
  <c r="BG362"/>
  <c r="BF362"/>
  <c r="T362"/>
  <c r="R362"/>
  <c r="P362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35"/>
  <c r="BH335"/>
  <c r="BG335"/>
  <c r="BF335"/>
  <c r="T335"/>
  <c r="R335"/>
  <c r="P335"/>
  <c r="BI328"/>
  <c r="BH328"/>
  <c r="BG328"/>
  <c r="BF328"/>
  <c r="T328"/>
  <c r="R328"/>
  <c r="P328"/>
  <c r="BI323"/>
  <c r="BH323"/>
  <c r="BG323"/>
  <c r="BF323"/>
  <c r="T323"/>
  <c r="T322"/>
  <c r="R323"/>
  <c r="R322"/>
  <c r="P323"/>
  <c r="P322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06"/>
  <c r="BH306"/>
  <c r="BG306"/>
  <c r="BF306"/>
  <c r="T306"/>
  <c r="R306"/>
  <c r="P306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89"/>
  <c r="BH289"/>
  <c r="BG289"/>
  <c r="BF289"/>
  <c r="T289"/>
  <c r="T288"/>
  <c r="R289"/>
  <c r="R288"/>
  <c r="P289"/>
  <c r="P288"/>
  <c r="BI286"/>
  <c r="BH286"/>
  <c r="BG286"/>
  <c r="BF286"/>
  <c r="T286"/>
  <c r="R286"/>
  <c r="P286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7"/>
  <c r="BH267"/>
  <c r="BG267"/>
  <c r="BF267"/>
  <c r="T267"/>
  <c r="R267"/>
  <c r="P267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6"/>
  <c r="BH246"/>
  <c r="BG246"/>
  <c r="BF246"/>
  <c r="T246"/>
  <c r="R246"/>
  <c r="P246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89"/>
  <c r="BH189"/>
  <c r="BG189"/>
  <c r="BF189"/>
  <c r="T189"/>
  <c r="R189"/>
  <c r="P189"/>
  <c r="BI185"/>
  <c r="BH185"/>
  <c r="BG185"/>
  <c r="BF185"/>
  <c r="T185"/>
  <c r="R185"/>
  <c r="P185"/>
  <c r="BI175"/>
  <c r="BH175"/>
  <c r="BG175"/>
  <c r="BF175"/>
  <c r="T175"/>
  <c r="R175"/>
  <c r="P175"/>
  <c r="BI168"/>
  <c r="BH168"/>
  <c r="BG168"/>
  <c r="BF168"/>
  <c r="T168"/>
  <c r="R168"/>
  <c r="P168"/>
  <c r="BI159"/>
  <c r="BH159"/>
  <c r="BG159"/>
  <c r="BF159"/>
  <c r="T159"/>
  <c r="R159"/>
  <c r="P159"/>
  <c r="BI154"/>
  <c r="BH154"/>
  <c r="BG154"/>
  <c r="BF154"/>
  <c r="T154"/>
  <c r="R154"/>
  <c r="P154"/>
  <c r="BI150"/>
  <c r="BH150"/>
  <c r="BG150"/>
  <c r="BF150"/>
  <c r="T150"/>
  <c r="R150"/>
  <c r="P150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52"/>
  <c r="E7"/>
  <c r="E80"/>
  <c i="1" r="L50"/>
  <c r="AM50"/>
  <c r="AM49"/>
  <c r="L49"/>
  <c r="AM47"/>
  <c r="L47"/>
  <c r="L45"/>
  <c r="L44"/>
  <c i="2" r="J607"/>
  <c r="BK600"/>
  <c r="J595"/>
  <c r="J586"/>
  <c r="BK577"/>
  <c r="BK573"/>
  <c r="BK564"/>
  <c r="J560"/>
  <c r="J556"/>
  <c r="J549"/>
  <c r="BK539"/>
  <c r="J533"/>
  <c r="BK524"/>
  <c r="J522"/>
  <c r="J515"/>
  <c r="J511"/>
  <c r="J507"/>
  <c r="J502"/>
  <c r="BK495"/>
  <c r="BK487"/>
  <c r="BK479"/>
  <c r="BK468"/>
  <c r="J465"/>
  <c r="J463"/>
  <c r="BK460"/>
  <c r="J457"/>
  <c r="BK454"/>
  <c r="BK614"/>
  <c r="BK611"/>
  <c r="BK609"/>
  <c r="BK607"/>
  <c r="BK602"/>
  <c r="BK591"/>
  <c r="BK581"/>
  <c r="BK575"/>
  <c r="J568"/>
  <c r="BK562"/>
  <c r="J558"/>
  <c r="BK542"/>
  <c r="BK537"/>
  <c r="BK526"/>
  <c r="J513"/>
  <c r="BK509"/>
  <c r="BK504"/>
  <c r="J499"/>
  <c r="BK491"/>
  <c r="J483"/>
  <c r="J476"/>
  <c r="J466"/>
  <c r="BK463"/>
  <c r="J458"/>
  <c r="BK455"/>
  <c r="J452"/>
  <c r="J451"/>
  <c r="BK449"/>
  <c r="BK445"/>
  <c r="J444"/>
  <c r="J438"/>
  <c r="J430"/>
  <c r="BK426"/>
  <c r="BK424"/>
  <c r="BK417"/>
  <c r="BK410"/>
  <c r="BK408"/>
  <c r="J401"/>
  <c r="BK392"/>
  <c r="J381"/>
  <c r="BK373"/>
  <c r="J362"/>
  <c r="J358"/>
  <c r="J350"/>
  <c r="BK328"/>
  <c r="J318"/>
  <c r="BK314"/>
  <c r="J302"/>
  <c r="J294"/>
  <c r="BK286"/>
  <c r="BK275"/>
  <c r="BK271"/>
  <c r="BK265"/>
  <c r="BK257"/>
  <c r="BK246"/>
  <c r="J235"/>
  <c r="BK227"/>
  <c r="J219"/>
  <c r="BK211"/>
  <c r="BK204"/>
  <c r="BK196"/>
  <c r="BK185"/>
  <c r="BK168"/>
  <c r="BK154"/>
  <c r="BK142"/>
  <c r="BK132"/>
  <c r="J122"/>
  <c r="BK112"/>
  <c r="J104"/>
  <c r="BK93"/>
  <c r="BK394"/>
  <c r="J385"/>
  <c r="J373"/>
  <c r="BK362"/>
  <c r="BK350"/>
  <c r="J328"/>
  <c r="BK318"/>
  <c r="J314"/>
  <c r="BK302"/>
  <c r="BK294"/>
  <c r="J286"/>
  <c r="J277"/>
  <c r="J275"/>
  <c r="BK273"/>
  <c r="J271"/>
  <c r="J267"/>
  <c r="J265"/>
  <c r="J261"/>
  <c r="J257"/>
  <c r="BK253"/>
  <c r="J246"/>
  <c r="J239"/>
  <c r="J231"/>
  <c r="J227"/>
  <c r="BK219"/>
  <c r="J211"/>
  <c r="J204"/>
  <c r="J196"/>
  <c r="J185"/>
  <c r="J168"/>
  <c r="J154"/>
  <c r="J142"/>
  <c r="J132"/>
  <c r="BK122"/>
  <c r="J112"/>
  <c r="BK104"/>
  <c r="J93"/>
  <c i="3" r="J86"/>
  <c r="BK102"/>
  <c r="J102"/>
  <c r="BK100"/>
  <c r="J100"/>
  <c r="BK98"/>
  <c r="J98"/>
  <c r="BK95"/>
  <c r="BK93"/>
  <c r="J93"/>
  <c r="J90"/>
  <c r="J88"/>
  <c r="F36"/>
  <c i="1" r="BC56"/>
  <c i="4" r="BK177"/>
  <c r="BK171"/>
  <c r="J167"/>
  <c r="BK164"/>
  <c r="BK160"/>
  <c r="BK156"/>
  <c r="J153"/>
  <c r="J149"/>
  <c r="BK145"/>
  <c r="J140"/>
  <c r="J137"/>
  <c r="J134"/>
  <c r="BK131"/>
  <c r="J127"/>
  <c r="J125"/>
  <c r="J122"/>
  <c r="J119"/>
  <c r="J116"/>
  <c r="BK113"/>
  <c r="BK110"/>
  <c r="BK109"/>
  <c r="J106"/>
  <c r="BK103"/>
  <c r="BK100"/>
  <c r="BK97"/>
  <c r="BK93"/>
  <c r="J91"/>
  <c r="J87"/>
  <c r="BK83"/>
  <c r="BK196"/>
  <c r="J195"/>
  <c r="J189"/>
  <c r="J185"/>
  <c r="J181"/>
  <c r="J177"/>
  <c r="BK173"/>
  <c r="BK169"/>
  <c r="J165"/>
  <c r="J162"/>
  <c r="BK158"/>
  <c r="J154"/>
  <c r="J151"/>
  <c r="J147"/>
  <c r="BK143"/>
  <c r="J138"/>
  <c r="J135"/>
  <c r="BK132"/>
  <c r="J129"/>
  <c r="J126"/>
  <c r="BK123"/>
  <c r="BK120"/>
  <c r="BK116"/>
  <c r="J113"/>
  <c r="J110"/>
  <c r="J107"/>
  <c r="J104"/>
  <c r="J102"/>
  <c r="J99"/>
  <c r="BK95"/>
  <c r="BK89"/>
  <c r="BK87"/>
  <c r="J83"/>
  <c i="5" r="J93"/>
  <c r="BK91"/>
  <c r="BK87"/>
  <c r="J83"/>
  <c r="J87"/>
  <c r="BK83"/>
  <c i="2" r="J604"/>
  <c r="J602"/>
  <c r="J600"/>
  <c r="J591"/>
  <c r="J581"/>
  <c r="J575"/>
  <c r="BK568"/>
  <c r="J562"/>
  <c r="BK558"/>
  <c r="BK549"/>
  <c r="J542"/>
  <c r="J537"/>
  <c r="J526"/>
  <c r="BK522"/>
  <c r="BK515"/>
  <c r="BK513"/>
  <c r="J509"/>
  <c r="J504"/>
  <c r="BK499"/>
  <c r="J491"/>
  <c r="BK483"/>
  <c r="BK476"/>
  <c r="BK466"/>
  <c r="BK461"/>
  <c r="BK458"/>
  <c r="J455"/>
  <c r="BK452"/>
  <c r="J614"/>
  <c r="J611"/>
  <c r="J609"/>
  <c r="BK604"/>
  <c r="BK595"/>
  <c r="BK586"/>
  <c r="J577"/>
  <c r="J573"/>
  <c r="J564"/>
  <c r="BK560"/>
  <c r="BK556"/>
  <c r="J539"/>
  <c r="BK533"/>
  <c r="J524"/>
  <c r="BK511"/>
  <c r="BK507"/>
  <c r="BK502"/>
  <c r="J495"/>
  <c r="J487"/>
  <c r="J479"/>
  <c r="J468"/>
  <c r="BK465"/>
  <c r="J461"/>
  <c r="J460"/>
  <c r="BK457"/>
  <c r="J454"/>
  <c r="BK451"/>
  <c r="J449"/>
  <c r="J445"/>
  <c r="BK444"/>
  <c r="BK438"/>
  <c r="BK430"/>
  <c r="J426"/>
  <c r="J424"/>
  <c r="J417"/>
  <c r="J410"/>
  <c r="J408"/>
  <c r="J394"/>
  <c r="BK385"/>
  <c r="J377"/>
  <c r="J366"/>
  <c r="BK358"/>
  <c r="J354"/>
  <c r="J335"/>
  <c r="J323"/>
  <c r="J316"/>
  <c r="J306"/>
  <c r="BK298"/>
  <c r="J289"/>
  <c r="BK277"/>
  <c r="J273"/>
  <c r="BK267"/>
  <c r="BK261"/>
  <c r="J253"/>
  <c r="BK239"/>
  <c r="BK231"/>
  <c r="BK223"/>
  <c r="J215"/>
  <c r="BK207"/>
  <c r="J200"/>
  <c r="J189"/>
  <c r="BK175"/>
  <c r="J159"/>
  <c r="J150"/>
  <c r="BK137"/>
  <c r="J127"/>
  <c r="J117"/>
  <c r="BK108"/>
  <c r="BK100"/>
  <c r="BK401"/>
  <c r="J392"/>
  <c r="BK381"/>
  <c r="BK377"/>
  <c r="BK366"/>
  <c r="BK354"/>
  <c r="BK335"/>
  <c r="BK323"/>
  <c r="BK316"/>
  <c r="BK306"/>
  <c r="J298"/>
  <c r="BK289"/>
  <c r="BK235"/>
  <c r="J223"/>
  <c r="BK215"/>
  <c r="J207"/>
  <c r="BK200"/>
  <c r="BK189"/>
  <c r="J175"/>
  <c r="BK159"/>
  <c r="BK150"/>
  <c r="J137"/>
  <c r="BK127"/>
  <c r="BK117"/>
  <c r="J108"/>
  <c r="J100"/>
  <c i="1" r="AS54"/>
  <c i="3" r="J95"/>
  <c r="BK90"/>
  <c r="BK88"/>
  <c r="BK86"/>
  <c i="4" r="J198"/>
  <c r="BK195"/>
  <c r="J193"/>
  <c r="J191"/>
  <c r="BK189"/>
  <c r="J187"/>
  <c r="BK185"/>
  <c r="J183"/>
  <c r="BK181"/>
  <c r="J179"/>
  <c r="J175"/>
  <c r="J173"/>
  <c r="J169"/>
  <c r="BK165"/>
  <c r="BK162"/>
  <c r="J158"/>
  <c r="BK154"/>
  <c r="BK151"/>
  <c r="BK147"/>
  <c r="J143"/>
  <c r="BK138"/>
  <c r="BK135"/>
  <c r="J132"/>
  <c r="BK129"/>
  <c r="BK126"/>
  <c r="J123"/>
  <c r="J120"/>
  <c r="J117"/>
  <c r="J115"/>
  <c r="BK112"/>
  <c r="BK107"/>
  <c r="BK104"/>
  <c r="BK102"/>
  <c r="BK99"/>
  <c r="J95"/>
  <c r="BK91"/>
  <c r="J89"/>
  <c r="J85"/>
  <c r="BK198"/>
  <c r="J196"/>
  <c r="BK193"/>
  <c r="BK191"/>
  <c r="BK187"/>
  <c r="BK183"/>
  <c r="BK179"/>
  <c r="BK175"/>
  <c r="J171"/>
  <c r="BK167"/>
  <c r="J164"/>
  <c r="J160"/>
  <c r="J156"/>
  <c r="BK153"/>
  <c r="BK149"/>
  <c r="J145"/>
  <c r="BK140"/>
  <c r="BK137"/>
  <c r="BK134"/>
  <c r="J131"/>
  <c r="BK127"/>
  <c r="BK125"/>
  <c r="BK122"/>
  <c r="BK119"/>
  <c r="BK117"/>
  <c r="BK115"/>
  <c r="J112"/>
  <c r="J109"/>
  <c r="BK106"/>
  <c r="J103"/>
  <c r="J100"/>
  <c r="J97"/>
  <c r="J93"/>
  <c r="BK85"/>
  <c i="5" r="BK92"/>
  <c r="J89"/>
  <c r="J85"/>
  <c r="BK82"/>
  <c r="BK93"/>
  <c r="J92"/>
  <c r="J91"/>
  <c r="BK89"/>
  <c r="BK85"/>
  <c r="J82"/>
  <c i="2" l="1" r="P92"/>
  <c r="T92"/>
  <c r="P293"/>
  <c r="T293"/>
  <c r="P327"/>
  <c r="R327"/>
  <c r="BK443"/>
  <c r="J443"/>
  <c r="J67"/>
  <c r="P443"/>
  <c r="T443"/>
  <c r="P467"/>
  <c r="T467"/>
  <c r="P599"/>
  <c r="R599"/>
  <c i="3" r="P85"/>
  <c r="T85"/>
  <c r="P92"/>
  <c r="T92"/>
  <c r="P97"/>
  <c r="T97"/>
  <c i="4" r="P82"/>
  <c r="R82"/>
  <c r="BK142"/>
  <c r="J142"/>
  <c r="J61"/>
  <c r="R142"/>
  <c i="5" r="R81"/>
  <c r="R80"/>
  <c i="2" r="BK92"/>
  <c r="J92"/>
  <c r="J61"/>
  <c r="R92"/>
  <c r="BK293"/>
  <c r="J293"/>
  <c r="J63"/>
  <c r="R293"/>
  <c r="BK327"/>
  <c r="J327"/>
  <c r="J65"/>
  <c r="T327"/>
  <c r="R443"/>
  <c r="BK467"/>
  <c r="J467"/>
  <c r="J68"/>
  <c r="R467"/>
  <c r="BK599"/>
  <c r="J599"/>
  <c r="J69"/>
  <c r="T599"/>
  <c i="3" r="BK85"/>
  <c r="J85"/>
  <c r="J61"/>
  <c r="R85"/>
  <c r="BK92"/>
  <c r="J92"/>
  <c r="J62"/>
  <c r="R92"/>
  <c r="BK97"/>
  <c r="J97"/>
  <c r="J63"/>
  <c r="R97"/>
  <c i="4" r="BK82"/>
  <c r="J82"/>
  <c r="J60"/>
  <c r="T82"/>
  <c r="P142"/>
  <c r="T142"/>
  <c i="5" r="BK81"/>
  <c r="J81"/>
  <c r="J60"/>
  <c r="P81"/>
  <c r="P80"/>
  <c i="1" r="AU58"/>
  <c i="5" r="T81"/>
  <c r="T80"/>
  <c i="2" r="BK437"/>
  <c r="J437"/>
  <c r="J66"/>
  <c r="BK288"/>
  <c r="J288"/>
  <c r="J62"/>
  <c r="BK322"/>
  <c r="J322"/>
  <c r="J64"/>
  <c r="BK613"/>
  <c r="J613"/>
  <c r="J70"/>
  <c i="5" r="F55"/>
  <c r="J76"/>
  <c r="J77"/>
  <c r="BE83"/>
  <c r="BE92"/>
  <c r="E48"/>
  <c r="J52"/>
  <c r="BE82"/>
  <c r="BE85"/>
  <c r="BE87"/>
  <c r="BE89"/>
  <c r="BE91"/>
  <c r="BE93"/>
  <c i="4" r="E48"/>
  <c r="F55"/>
  <c r="BE83"/>
  <c r="BE85"/>
  <c r="BE93"/>
  <c r="BE97"/>
  <c r="BE106"/>
  <c r="BE110"/>
  <c r="BE113"/>
  <c r="BE116"/>
  <c r="BE117"/>
  <c r="BE120"/>
  <c r="BE122"/>
  <c r="BE123"/>
  <c r="BE126"/>
  <c r="BE127"/>
  <c r="BE131"/>
  <c r="BE132"/>
  <c r="BE138"/>
  <c r="BE147"/>
  <c r="BE151"/>
  <c r="BE156"/>
  <c r="BE165"/>
  <c r="BE167"/>
  <c r="BE171"/>
  <c r="BE173"/>
  <c r="BE177"/>
  <c r="BE179"/>
  <c r="BE181"/>
  <c r="BE185"/>
  <c r="BE191"/>
  <c r="J52"/>
  <c r="J54"/>
  <c r="J55"/>
  <c r="BE87"/>
  <c r="BE89"/>
  <c r="BE91"/>
  <c r="BE95"/>
  <c r="BE99"/>
  <c r="BE100"/>
  <c r="BE102"/>
  <c r="BE103"/>
  <c r="BE104"/>
  <c r="BE107"/>
  <c r="BE109"/>
  <c r="BE112"/>
  <c r="BE115"/>
  <c r="BE119"/>
  <c r="BE125"/>
  <c r="BE129"/>
  <c r="BE134"/>
  <c r="BE135"/>
  <c r="BE137"/>
  <c r="BE140"/>
  <c r="BE143"/>
  <c r="BE145"/>
  <c r="BE149"/>
  <c r="BE153"/>
  <c r="BE154"/>
  <c r="BE158"/>
  <c r="BE160"/>
  <c r="BE162"/>
  <c r="BE164"/>
  <c r="BE169"/>
  <c r="BE175"/>
  <c r="BE183"/>
  <c r="BE187"/>
  <c r="BE189"/>
  <c r="BE193"/>
  <c r="BE195"/>
  <c r="BE196"/>
  <c r="BE198"/>
  <c i="2" r="BK91"/>
  <c r="J91"/>
  <c r="J60"/>
  <c i="3" r="J52"/>
  <c r="BE86"/>
  <c r="BE88"/>
  <c r="BE90"/>
  <c r="BE93"/>
  <c r="BE95"/>
  <c r="BE98"/>
  <c r="BE100"/>
  <c r="BE102"/>
  <c r="E48"/>
  <c r="F55"/>
  <c i="2" r="E48"/>
  <c r="J84"/>
  <c r="BE100"/>
  <c r="BE104"/>
  <c r="BE112"/>
  <c r="BE137"/>
  <c r="BE154"/>
  <c r="BE185"/>
  <c r="BE196"/>
  <c r="BE211"/>
  <c r="BE223"/>
  <c r="BE235"/>
  <c r="BE246"/>
  <c r="BE257"/>
  <c r="BE271"/>
  <c r="BE289"/>
  <c r="BE298"/>
  <c r="BE314"/>
  <c r="BE323"/>
  <c r="BE328"/>
  <c r="BE335"/>
  <c r="BE358"/>
  <c r="BE362"/>
  <c r="BE373"/>
  <c r="BE377"/>
  <c r="BE392"/>
  <c r="F55"/>
  <c r="BE93"/>
  <c r="BE108"/>
  <c r="BE117"/>
  <c r="BE122"/>
  <c r="BE127"/>
  <c r="BE132"/>
  <c r="BE142"/>
  <c r="BE150"/>
  <c r="BE159"/>
  <c r="BE168"/>
  <c r="BE175"/>
  <c r="BE189"/>
  <c r="BE200"/>
  <c r="BE204"/>
  <c r="BE207"/>
  <c r="BE215"/>
  <c r="BE219"/>
  <c r="BE227"/>
  <c r="BE231"/>
  <c r="BE239"/>
  <c r="BE253"/>
  <c r="BE261"/>
  <c r="BE265"/>
  <c r="BE267"/>
  <c r="BE273"/>
  <c r="BE275"/>
  <c r="BE277"/>
  <c r="BE286"/>
  <c r="BE294"/>
  <c r="BE302"/>
  <c r="BE306"/>
  <c r="BE316"/>
  <c r="BE318"/>
  <c r="BE350"/>
  <c r="BE354"/>
  <c r="BE366"/>
  <c r="BE381"/>
  <c r="BE385"/>
  <c r="BE394"/>
  <c r="BE401"/>
  <c r="BE408"/>
  <c r="BE410"/>
  <c r="BE417"/>
  <c r="BE424"/>
  <c r="BE426"/>
  <c r="BE430"/>
  <c r="BE438"/>
  <c r="BE444"/>
  <c r="BE445"/>
  <c r="BE449"/>
  <c r="BE451"/>
  <c r="BE452"/>
  <c r="BE454"/>
  <c r="BE461"/>
  <c r="BE463"/>
  <c r="BE468"/>
  <c r="BE476"/>
  <c r="BE487"/>
  <c r="BE495"/>
  <c r="BE499"/>
  <c r="BE504"/>
  <c r="BE507"/>
  <c r="BE509"/>
  <c r="BE511"/>
  <c r="BE526"/>
  <c r="BE533"/>
  <c r="BE539"/>
  <c r="BE556"/>
  <c r="BE560"/>
  <c r="BE573"/>
  <c r="BE577"/>
  <c r="BE581"/>
  <c r="BE586"/>
  <c r="BE591"/>
  <c r="BE600"/>
  <c r="BE602"/>
  <c r="BE607"/>
  <c r="BE609"/>
  <c r="BE611"/>
  <c r="BE614"/>
  <c r="BE455"/>
  <c r="BE457"/>
  <c r="BE458"/>
  <c r="BE460"/>
  <c r="BE465"/>
  <c r="BE466"/>
  <c r="BE479"/>
  <c r="BE483"/>
  <c r="BE491"/>
  <c r="BE502"/>
  <c r="BE513"/>
  <c r="BE515"/>
  <c r="BE522"/>
  <c r="BE524"/>
  <c r="BE537"/>
  <c r="BE542"/>
  <c r="BE549"/>
  <c r="BE558"/>
  <c r="BE562"/>
  <c r="BE564"/>
  <c r="BE568"/>
  <c r="BE575"/>
  <c r="BE595"/>
  <c r="BE604"/>
  <c r="F35"/>
  <c i="1" r="BB55"/>
  <c i="2" r="F36"/>
  <c i="1" r="BC55"/>
  <c i="3" r="F34"/>
  <c i="1" r="BA56"/>
  <c i="3" r="J34"/>
  <c i="1" r="AW56"/>
  <c i="3" r="F35"/>
  <c i="1" r="BB56"/>
  <c i="3" r="F37"/>
  <c i="1" r="BD56"/>
  <c i="4" r="F34"/>
  <c i="1" r="BA57"/>
  <c i="4" r="F36"/>
  <c i="1" r="BC57"/>
  <c i="5" r="J34"/>
  <c i="1" r="AW58"/>
  <c i="5" r="F35"/>
  <c i="1" r="BB58"/>
  <c i="5" r="F36"/>
  <c i="1" r="BC58"/>
  <c i="5" r="F34"/>
  <c i="1" r="BA58"/>
  <c i="2" r="F34"/>
  <c i="1" r="BA55"/>
  <c i="2" r="J34"/>
  <c i="1" r="AW55"/>
  <c i="2" r="F37"/>
  <c i="1" r="BD55"/>
  <c i="4" r="F35"/>
  <c i="1" r="BB57"/>
  <c i="4" r="J34"/>
  <c i="1" r="AW57"/>
  <c i="4" r="F37"/>
  <c i="1" r="BD57"/>
  <c i="5" r="F37"/>
  <c i="1" r="BD58"/>
  <c i="3" l="1" r="R84"/>
  <c r="R83"/>
  <c i="2" r="R91"/>
  <c r="R90"/>
  <c i="4" r="P81"/>
  <c i="1" r="AU57"/>
  <c i="3" r="P84"/>
  <c r="P83"/>
  <c i="1" r="AU56"/>
  <c i="2" r="T91"/>
  <c r="T90"/>
  <c i="4" r="T81"/>
  <c r="R81"/>
  <c i="3" r="T84"/>
  <c r="T83"/>
  <c i="2" r="P91"/>
  <c r="P90"/>
  <c i="1" r="AU55"/>
  <c i="3" r="BK84"/>
  <c r="J84"/>
  <c r="J60"/>
  <c i="4" r="BK81"/>
  <c r="J81"/>
  <c r="J59"/>
  <c i="5" r="BK80"/>
  <c r="J80"/>
  <c r="J59"/>
  <c i="2" r="BK90"/>
  <c r="J90"/>
  <c r="J59"/>
  <c r="F33"/>
  <c i="1" r="AZ55"/>
  <c i="3" r="J33"/>
  <c i="1" r="AV56"/>
  <c r="AT56"/>
  <c i="4" r="J33"/>
  <c i="1" r="AV57"/>
  <c r="AT57"/>
  <c i="5" r="J33"/>
  <c i="1" r="AV58"/>
  <c r="AT58"/>
  <c r="BB54"/>
  <c r="W31"/>
  <c i="2" r="J33"/>
  <c i="1" r="AV55"/>
  <c r="AT55"/>
  <c i="3" r="F33"/>
  <c i="1" r="AZ56"/>
  <c i="4" r="F33"/>
  <c i="1" r="AZ57"/>
  <c r="BC54"/>
  <c r="W32"/>
  <c i="5" r="F33"/>
  <c i="1" r="AZ58"/>
  <c r="BA54"/>
  <c r="W30"/>
  <c r="BD54"/>
  <c r="W33"/>
  <c i="3" l="1" r="BK83"/>
  <c r="J83"/>
  <c r="J59"/>
  <c i="1" r="AU54"/>
  <c i="5" r="J30"/>
  <c i="1" r="AG58"/>
  <c i="4" r="J30"/>
  <c i="1" r="AG57"/>
  <c i="2" r="J30"/>
  <c i="1" r="AG55"/>
  <c r="AY54"/>
  <c r="AZ54"/>
  <c r="W29"/>
  <c r="AW54"/>
  <c r="AK30"/>
  <c r="AX54"/>
  <c i="5" l="1" r="J39"/>
  <c i="4" r="J39"/>
  <c i="2" r="J39"/>
  <c i="1" r="AN55"/>
  <c r="AN57"/>
  <c r="AN58"/>
  <c i="3" r="J30"/>
  <c i="1" r="AG56"/>
  <c r="AG54"/>
  <c r="AK26"/>
  <c r="AV54"/>
  <c r="AK29"/>
  <c r="AK35"/>
  <c i="3" l="1" r="J39"/>
  <c i="1" r="AN56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<sst xmlns="http://schemas.openxmlformats.org/spreadsheetml/2006/main">
  <si>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</si>
  <si>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</si>
  <si>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</si>
  <si>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</si>
  <si>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</si>
  <si>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{02bfe3cb-7248-4fc8-bc28-df82cade38bc}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</si>
  <si>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</si>
  <si>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</si>
  <si>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</si>
  <si>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</si>
  <si>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</si>
  <si>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</si>
  <si>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</si>
  <si>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</si>
  <si>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</si>
  <si>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</si>
  <si>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</si>
  <si>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ul. Hálkova_R4</t>
  </si>
  <si>
    <t>KSO:</t>
  </si>
  <si>
    <t/>
  </si>
  <si>
    <t>CC-CZ:</t>
  </si>
  <si>
    <t>Místo:</t>
  </si>
  <si>
    <t xml:space="preserve"> </t>
  </si>
  <si>
    <t>Datum:</t>
  </si>
  <si>
    <t>30. 10. 2023</t>
  </si>
  <si>
    <t>Zadavatel:</t>
  </si>
  <si>
    <t>IČ:</t>
  </si>
  <si>
    <t>Statutární město Teplice</t>
  </si>
  <si>
    <t>DIČ:</t>
  </si>
  <si>
    <t>Uchazeč:</t>
  </si>
  <si>
    <t>Vyplň údaj</t>
  </si>
  <si>
    <t>Projektant:</t>
  </si>
  <si>
    <t>PROJEKTY CHLADNÝ s.r.o.</t>
  </si>
  <si>
    <t>True</t>
  </si>
  <si>
    <t>Zpracovatel:</t>
  </si>
  <si>
    <t>Ladislav Marek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</si>
  <si>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</si>
  <si>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</si>
  <si>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</si>
  <si>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</si>
  <si>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</si>
  <si>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</si>
  <si>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</si>
  <si>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</si>
  <si>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</si>
  <si>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</si>
  <si>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</si>
  <si>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</si>
  <si>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</si>
  <si>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</si>
  <si>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</si>
  <si>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</si>
  <si>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</si>
  <si>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</si>
  <si>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</si>
  <si>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</si>
  <si>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</si>
  <si>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</si>
  <si>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</si>
  <si>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</si>
  <si>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</si>
  <si>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</si>
  <si>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</si>
  <si>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</si>
  <si>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</si>
  <si>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</si>
  <si>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</si>
  <si>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</si>
  <si>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</si>
  <si>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</si>
  <si>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</si>
  <si>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</si>
  <si>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</si>
  <si>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</si>
  <si>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</si>
  <si>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</si>
  <si>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</si>
  <si>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</si>
  <si>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Komunikace</t>
  </si>
  <si>
    <t>STA</t>
  </si>
  <si>
    <t>1</t>
  </si>
  <si>
    <t>{4319a58c-e8f8-44ee-baf6-d03102367c79}</t>
  </si>
  <si>
    <t>2</t>
  </si>
  <si>
    <t>SO 01a</t>
  </si>
  <si>
    <t>Komunikace - Vedlejší a ostatní náklady</t>
  </si>
  <si>
    <t>VON</t>
  </si>
  <si>
    <t>{157e6c0a-cb64-490a-9770-2428f3402615}</t>
  </si>
  <si>
    <t>SO 02</t>
  </si>
  <si>
    <t>Veřejné osvětlení</t>
  </si>
  <si>
    <t>{802b85e6-daba-4d79-8631-ef55dd46e282}</t>
  </si>
  <si>
    <t>SO 02a</t>
  </si>
  <si>
    <t>Veřejné osvětlení - Vedlejší a ostatní náklady</t>
  </si>
  <si>
    <t>{4b8227d2-124e-4ebc-b1b7-9851eb9bd67f}</t>
  </si>
  <si>
    <t>KRYCÍ LIST SOUPISU PRACÍ</t>
  </si>
  <si>
    <t>Objekt:</t>
  </si>
  <si>
    <t>SO 01 -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</si>
  <si>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</si>
  <si>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</si>
  <si>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</si>
  <si>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</si>
  <si>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</si>
  <si>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</si>
  <si>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</si>
  <si>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</si>
  <si>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</si>
  <si>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</si>
  <si>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</si>
  <si>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</si>
  <si>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</si>
  <si>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</si>
  <si>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</si>
  <si>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</si>
  <si>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</si>
  <si>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</si>
  <si>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</si>
  <si>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</si>
  <si>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</si>
  <si>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</si>
  <si>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</si>
  <si>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</si>
  <si>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</si>
  <si>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</si>
  <si>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</si>
  <si>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</si>
  <si>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</si>
  <si>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</si>
  <si>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</si>
  <si>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</si>
  <si>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</si>
  <si>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</si>
  <si>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s odstraněním kořenů strojně průměru kmene do 100 mm v rovině nebo ve svahu sklonu terénu do 1:5, při celkové ploše do 100 m2</t>
  </si>
  <si>
    <t>m2</t>
  </si>
  <si>
    <t>CS ÚRS 2023 02</t>
  </si>
  <si>
    <t>4</t>
  </si>
  <si>
    <t>-1069852342</t>
  </si>
  <si>
    <t>Online PSC</t>
  </si>
  <si>
    <t>https://podminky.urs.cz/item/CS_URS_2023_02/111251101</t>
  </si>
  <si>
    <t>VV</t>
  </si>
  <si>
    <t>živý plot</t>
  </si>
  <si>
    <t>17,0*0,8</t>
  </si>
  <si>
    <t>náletové dřeviny</t>
  </si>
  <si>
    <t>3,0</t>
  </si>
  <si>
    <t>Součet</t>
  </si>
  <si>
    <t>113106121R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</si>
  <si>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</si>
  <si>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-1788950647</t>
  </si>
  <si>
    <t>P</t>
  </si>
  <si>
    <t>Poznámka k položce:_x000d_
zpětné použití dlažby</t>
  </si>
  <si>
    <t>Rozebrání stávající dlažby chodníku</t>
  </si>
  <si>
    <t>87,0-17,0</t>
  </si>
  <si>
    <t>3</t>
  </si>
  <si>
    <t>113106121</t>
  </si>
  <si>
    <t>790521566</t>
  </si>
  <si>
    <t>https://podminky.urs.cz/item/CS_URS_2023_02/113106121</t>
  </si>
  <si>
    <t>17,0</t>
  </si>
  <si>
    <t>113106132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</si>
  <si>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betonových, kameninových nebo dlaždic, desek nebo tvarovek</t>
  </si>
  <si>
    <t>197785689</t>
  </si>
  <si>
    <t>https://podminky.urs.cz/item/CS_URS_2023_02/113106132</t>
  </si>
  <si>
    <t>Odstranění chodníčku před senior centrem</t>
  </si>
  <si>
    <t>20,0</t>
  </si>
  <si>
    <t>5</t>
  </si>
  <si>
    <t>113106133</t>
  </si>
  <si>
    <t>Rozebrání dlažeb komunikací pro pěší s přemístěním hmot na skládku na vzdálenost do 3 m nebo s naložením na dopravní prostředek s ložem z kameniva nebo živice a s jakoukoliv výplní spár strojně plochy jednotlivě do 50 m2 z kamenných dlaždic nebo desek</t>
  </si>
  <si>
    <t>186423090</t>
  </si>
  <si>
    <t>https://podminky.urs.cz/item/CS_URS_2023_02/113106133</t>
  </si>
  <si>
    <t>Poznámka k položce:_x000d_
tl. 100 mm</t>
  </si>
  <si>
    <t>Odstranění žulové dvouřádky před senior centrem</t>
  </si>
  <si>
    <t>21,0</t>
  </si>
  <si>
    <t>6</t>
  </si>
  <si>
    <t>113107161</t>
  </si>
  <si>
    <t>Odstranění podkladů nebo krytů strojně plochy jednotlivě přes 50 m2 do 200 m2 s přemístěním hmot na skládku na vzdálenost do 20 m nebo s naložením na dopravní prostředek z kameniva hrubého drceného, o tl. vrstvy do 100 mm</t>
  </si>
  <si>
    <t>-1118956602</t>
  </si>
  <si>
    <t>https://podminky.urs.cz/item/CS_URS_2023_02/113107161</t>
  </si>
  <si>
    <t>Poznámka k položce:_x000d_
tl. 40 mm</t>
  </si>
  <si>
    <t>87,0</t>
  </si>
  <si>
    <t>7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</si>
  <si>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</si>
  <si>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</si>
  <si>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2111599873</t>
  </si>
  <si>
    <t>https://podminky.urs.cz/item/CS_URS_2023_02/113107222</t>
  </si>
  <si>
    <t>Poznámka k položce:_x000d_
tl. 140 mm</t>
  </si>
  <si>
    <t>Odstranění asfaltového chodníku</t>
  </si>
  <si>
    <t>282,0</t>
  </si>
  <si>
    <t>8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</si>
  <si>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</si>
  <si>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</si>
  <si>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-528898737</t>
  </si>
  <si>
    <t>https://podminky.urs.cz/item/CS_URS_2023_02/113107223</t>
  </si>
  <si>
    <t>Poznámka k položce:_x000d_
tl. 230 mm</t>
  </si>
  <si>
    <t>Odstranění stávající vozovky před senior centrem</t>
  </si>
  <si>
    <t>226,0</t>
  </si>
  <si>
    <t>9</t>
  </si>
  <si>
    <t>113107224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</si>
  <si>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</si>
  <si>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-756734855</t>
  </si>
  <si>
    <t>https://podminky.urs.cz/item/CS_URS_2023_02/113107224</t>
  </si>
  <si>
    <t>Poznámka k položce:_x000d_
tl. 340 mm</t>
  </si>
  <si>
    <t>Odstranění stávající vozovky v ulici Vítězslava Hálka</t>
  </si>
  <si>
    <t>1375,0</t>
  </si>
  <si>
    <t>10</t>
  </si>
  <si>
    <t>113107232</t>
  </si>
  <si>
    <t>Odstranění podkladů nebo krytů strojně plochy jednotlivě přes 200 m2 s přemístěním hmot na skládku na vzdálenost do 20 m nebo s naložením na dopravní prostředek z betonu prostého, o tl. vrstvy přes 150 do 300 mm</t>
  </si>
  <si>
    <t>636956302</t>
  </si>
  <si>
    <t>https://podminky.urs.cz/item/CS_URS_2023_02/113107232</t>
  </si>
  <si>
    <t>Poznámka k položce:_x000d_
tl. 160 mm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</si>
  <si>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</si>
  <si>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</si>
  <si>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1346285024</t>
  </si>
  <si>
    <t>https://podminky.urs.cz/item/CS_URS_2023_02/113107242</t>
  </si>
  <si>
    <t>Poznámka k položce:_x000d_
tl. 60 mm</t>
  </si>
  <si>
    <t>12</t>
  </si>
  <si>
    <t>113107321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</si>
  <si>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</si>
  <si>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697051224</t>
  </si>
  <si>
    <t>https://podminky.urs.cz/item/CS_URS_2023_02/113107321</t>
  </si>
  <si>
    <t>Odstranění betonového krytu na chodníku</t>
  </si>
  <si>
    <t>13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</si>
  <si>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</si>
  <si>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</si>
  <si>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940313923</t>
  </si>
  <si>
    <t>https://podminky.urs.cz/item/CS_URS_2023_02/113107322</t>
  </si>
  <si>
    <t>Poznámka k položce:_x000d_
tl. 150 mm</t>
  </si>
  <si>
    <t>14</t>
  </si>
  <si>
    <t>113107323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</si>
  <si>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</si>
  <si>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1382637741</t>
  </si>
  <si>
    <t>https://podminky.urs.cz/item/CS_URS_2023_02/113107323</t>
  </si>
  <si>
    <t>Odstranění betonového krytu ve vjezdech - tl. 290 mm</t>
  </si>
  <si>
    <t>40,0</t>
  </si>
  <si>
    <t>Odstranění betonového krytu na vozovce - tl. 300 mm</t>
  </si>
  <si>
    <t>9,0</t>
  </si>
  <si>
    <t>Odstranění žulové dvouřádky před senior centrem - tl. 240 mm</t>
  </si>
  <si>
    <t>113107330</t>
  </si>
  <si>
    <t>Odstranění podkladů nebo krytů strojně plochy jednotlivě do 50 m2 s přemístěním hmot na skládku na vzdálenost do 3 m nebo s naložením na dopravní prostředek z betonu prostého, o tl. vrstvy do 100 mm</t>
  </si>
  <si>
    <t>-1996789150</t>
  </si>
  <si>
    <t>https://podminky.urs.cz/item/CS_URS_2023_02/113107330</t>
  </si>
  <si>
    <t>Odstranění chodníčku před senior centrem - tl. 40 mm</t>
  </si>
  <si>
    <t>Odstranění žulové dvouřádky před senior centrem - tl. 100 mm</t>
  </si>
  <si>
    <t>16</t>
  </si>
  <si>
    <t>113107331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</si>
  <si>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</si>
  <si>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-403286585</t>
  </si>
  <si>
    <t>https://podminky.urs.cz/item/CS_URS_2023_02/113107331</t>
  </si>
  <si>
    <t>Poznámka k položce:_x000d_
tl. 150mm</t>
  </si>
  <si>
    <t>Odstranění betonového krytu ve vjezdech</t>
  </si>
  <si>
    <t>Odstranění betonového krytu na vozovce</t>
  </si>
  <si>
    <t>17</t>
  </si>
  <si>
    <t>113154122</t>
  </si>
  <si>
    <t>Frézování živičného podkladu nebo krytu s naložením na dopravní prostředek plochy do 500 m2 bez překážek v trase pruhu šířky přes 0,5 m do 1 m, tloušťky vrstvy 40 mm</t>
  </si>
  <si>
    <t>-225261108</t>
  </si>
  <si>
    <t>https://podminky.urs.cz/item/CS_URS_2023_02/113154122</t>
  </si>
  <si>
    <t>Odstranění asf. krytu pro budoucí navázání nových vrstev na stáv. asfalt</t>
  </si>
  <si>
    <t>82,0</t>
  </si>
  <si>
    <t>18</t>
  </si>
  <si>
    <t>113154123</t>
  </si>
  <si>
    <t>Frézování živičného podkladu nebo krytu s naložením na dopravní prostředek plochy do 500 m2 bez překážek v trase pruhu šířky přes 0,5 m do 1 m, tloušťky vrstvy 50 mm</t>
  </si>
  <si>
    <t>1437118586</t>
  </si>
  <si>
    <t>https://podminky.urs.cz/item/CS_URS_2023_02/113154123</t>
  </si>
  <si>
    <t>19</t>
  </si>
  <si>
    <t>113154363</t>
  </si>
  <si>
    <t>Frézování živičného podkladu nebo krytu s naložením na dopravní prostředek plochy přes 1 000 do 10 000 m2 s překážkami v trase pruhu šířky přes 1 m do 2 m, tloušťky vrstvy 50 mm</t>
  </si>
  <si>
    <t>-469305638</t>
  </si>
  <si>
    <t>https://podminky.urs.cz/item/CS_URS_2023_02/113154363</t>
  </si>
  <si>
    <t>20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</si>
  <si>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</si>
  <si>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</si>
  <si>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</si>
  <si>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-835956913</t>
  </si>
  <si>
    <t>https://podminky.urs.cz/item/CS_URS_2023_02/113201112</t>
  </si>
  <si>
    <t>vytrhání žulových obrub</t>
  </si>
  <si>
    <t>97,0</t>
  </si>
  <si>
    <t>113201112R</t>
  </si>
  <si>
    <t>-144967648</t>
  </si>
  <si>
    <t>vytrhání žulových obrub - zpětné použití</t>
  </si>
  <si>
    <t>144,0</t>
  </si>
  <si>
    <t>22</t>
  </si>
  <si>
    <t>113202111</t>
  </si>
  <si>
    <t>Vytrhání obrub s vybouráním lože, s přemístěním hmot na skládku na vzdálenost do 3 m nebo s naložením na dopravní prostředek z krajníků nebo obrubníků stojatých</t>
  </si>
  <si>
    <t>305370400</t>
  </si>
  <si>
    <t>https://podminky.urs.cz/item/CS_URS_2023_02/113202111</t>
  </si>
  <si>
    <t xml:space="preserve">Vytrhání betonových obrub </t>
  </si>
  <si>
    <t>155,0</t>
  </si>
  <si>
    <t>23</t>
  </si>
  <si>
    <t>121151103</t>
  </si>
  <si>
    <t>Sejmutí ornice strojně při souvislé ploše do 100 m2, tl. vrstvy do 200 mm</t>
  </si>
  <si>
    <t>-180257912</t>
  </si>
  <si>
    <t>https://podminky.urs.cz/item/CS_URS_2023_02/121151103</t>
  </si>
  <si>
    <t>Odstranění stávající zeleně v místě popelnicového stání - tl. 100mm</t>
  </si>
  <si>
    <t>8,0</t>
  </si>
  <si>
    <t>24</t>
  </si>
  <si>
    <t>121151113</t>
  </si>
  <si>
    <t>Sejmutí ornice strojně při souvislé ploše přes 100 do 500 m2, tl. vrstvy do 200 mm</t>
  </si>
  <si>
    <t>-834488178</t>
  </si>
  <si>
    <t>https://podminky.urs.cz/item/CS_URS_2023_02/121151113</t>
  </si>
  <si>
    <t>Výkop v místě stávající zeleně - tl- 100 mm</t>
  </si>
  <si>
    <t>133,0</t>
  </si>
  <si>
    <t>25</t>
  </si>
  <si>
    <t>122251101</t>
  </si>
  <si>
    <t>Odkopávky a prokopávky nezapažené strojně v hornině třídy těžitelnosti I skupiny 3 do 20 m3</t>
  </si>
  <si>
    <t>m3</t>
  </si>
  <si>
    <t>1584785845</t>
  </si>
  <si>
    <t>https://podminky.urs.cz/item/CS_URS_2023_02/122251101</t>
  </si>
  <si>
    <t>Odstranění stávající zeleně v místě popelnicového stání - tl. 300mm</t>
  </si>
  <si>
    <t>8,0*0,3</t>
  </si>
  <si>
    <t>26</t>
  </si>
  <si>
    <t>122351104</t>
  </si>
  <si>
    <t>Odkopávky a prokopávky nezapažené strojně v hornině třídy těžitelnosti II skupiny 4 přes 100 do 500 m3</t>
  </si>
  <si>
    <t>-367907971</t>
  </si>
  <si>
    <t>https://podminky.urs.cz/item/CS_URS_2023_02/122351104</t>
  </si>
  <si>
    <t>sanace podloží</t>
  </si>
  <si>
    <t>1453,0*0,5</t>
  </si>
  <si>
    <t>27</t>
  </si>
  <si>
    <t>132351251</t>
  </si>
  <si>
    <t>Hloubení nezapažených rýh šířky přes 800 do 2 000 mm strojně s urovnáním dna do předepsaného profilu a spádu v hornině třídy těžitelnosti II skupiny 4 do 20 m3</t>
  </si>
  <si>
    <t>1895782391</t>
  </si>
  <si>
    <t>https://podminky.urs.cz/item/CS_URS_2023_02/132351251</t>
  </si>
  <si>
    <t>Rekonstrukce přípojky uliční vpusti</t>
  </si>
  <si>
    <t>6,0*1,5</t>
  </si>
  <si>
    <t>28</t>
  </si>
  <si>
    <t>151101101</t>
  </si>
  <si>
    <t>Zřízení pažení a rozepření stěn rýh pro podzemní vedení příložné pro jakoukoliv mezerovitost, hloubky do 2 m</t>
  </si>
  <si>
    <t>-1715425669</t>
  </si>
  <si>
    <t>https://podminky.urs.cz/item/CS_URS_2023_02/151101101</t>
  </si>
  <si>
    <t>6,0*3,0</t>
  </si>
  <si>
    <t>29</t>
  </si>
  <si>
    <t>151101111</t>
  </si>
  <si>
    <t>Odstranění pažení a rozepření stěn rýh pro podzemní vedení s uložením materiálu na vzdálenost do 3 m od kraje výkopu příložné, hloubky do 2 m</t>
  </si>
  <si>
    <t>1975591117</t>
  </si>
  <si>
    <t>https://podminky.urs.cz/item/CS_URS_2023_02/151101111</t>
  </si>
  <si>
    <t>30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</si>
  <si>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</si>
  <si>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</si>
  <si>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107764662</t>
  </si>
  <si>
    <t>https://podminky.urs.cz/item/CS_URS_2023_02/162651112</t>
  </si>
  <si>
    <t>odstranění zeminy z nádob</t>
  </si>
  <si>
    <t>7,68</t>
  </si>
  <si>
    <t>31</t>
  </si>
  <si>
    <t>162651132</t>
  </si>
  <si>
    <t>Vodorovné přemístění výkopku nebo sypaniny po suchu na obvyklém dopravním prostředku, bez naložení výkopku, avšak se složením bez rozhrnutí z horniny třídy těžitelnosti II skupiny 4 a 5 na vzdálenost přes 4 000 do 5 000 m</t>
  </si>
  <si>
    <t>-195994601</t>
  </si>
  <si>
    <t>https://podminky.urs.cz/item/CS_URS_2023_02/162651132</t>
  </si>
  <si>
    <t>přebytek výkopu rýh</t>
  </si>
  <si>
    <t>9,0-6,6</t>
  </si>
  <si>
    <t>32</t>
  </si>
  <si>
    <t>171201231</t>
  </si>
  <si>
    <t>Poplatek za uložení stavebního odpadu na recyklační skládce (skládkovné) zeminy a kamení zatříděného do Katalogu odpadů pod kódem 17 05 04</t>
  </si>
  <si>
    <t>t</t>
  </si>
  <si>
    <t>1738840098</t>
  </si>
  <si>
    <t>https://podminky.urs.cz/item/CS_URS_2023_02/171201231</t>
  </si>
  <si>
    <t>10,08+728,9</t>
  </si>
  <si>
    <t>738,98*1,7 'Přepočtené koeficientem množství</t>
  </si>
  <si>
    <t>33</t>
  </si>
  <si>
    <t>174151101</t>
  </si>
  <si>
    <t>Zásyp sypaninou z jakékoliv horniny strojně s uložením výkopku ve vrstvách se zhutněním jam, šachet, rýh nebo kolem objektů v těchto vykopávkách</t>
  </si>
  <si>
    <t>432398058</t>
  </si>
  <si>
    <t>https://podminky.urs.cz/item/CS_URS_2023_02/174151101</t>
  </si>
  <si>
    <t>6,0*1,1</t>
  </si>
  <si>
    <t>34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</si>
  <si>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</si>
  <si>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</si>
  <si>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1258834443</t>
  </si>
  <si>
    <t>https://podminky.urs.cz/item/CS_URS_2023_02/175151101</t>
  </si>
  <si>
    <t>6,0*1,0*0,3</t>
  </si>
  <si>
    <t>35</t>
  </si>
  <si>
    <t>M</t>
  </si>
  <si>
    <t>58337331</t>
  </si>
  <si>
    <t>štěrkopísek frakce 0/22</t>
  </si>
  <si>
    <t>-164409137</t>
  </si>
  <si>
    <t>1,8*1,8 'Přepočtené koeficientem množství</t>
  </si>
  <si>
    <t>36</t>
  </si>
  <si>
    <t>181351103</t>
  </si>
  <si>
    <t>Rozprostření a urovnání ornice v rovině nebo ve svahu sklonu do 1:5 strojně při souvislé ploše přes 100 do 500 m2, tl. vrstvy do 200 mm</t>
  </si>
  <si>
    <t>-877286296</t>
  </si>
  <si>
    <t>https://podminky.urs.cz/item/CS_URS_2023_02/181351103</t>
  </si>
  <si>
    <t>tl. 100 mm</t>
  </si>
  <si>
    <t>127,0</t>
  </si>
  <si>
    <t>37</t>
  </si>
  <si>
    <t>10364101</t>
  </si>
  <si>
    <t>zemina pro terénní úpravy - ornice</t>
  </si>
  <si>
    <t>1548080044</t>
  </si>
  <si>
    <t>127,0*0,1*1,5</t>
  </si>
  <si>
    <t>38</t>
  </si>
  <si>
    <t>181411131</t>
  </si>
  <si>
    <t>Založení trávníku na půdě předem připravené plochy do 1000 m2 výsevem včetně utažení parkového v rovině nebo na svahu do 1:5</t>
  </si>
  <si>
    <t>-1780032849</t>
  </si>
  <si>
    <t>https://podminky.urs.cz/item/CS_URS_2023_02/181411131</t>
  </si>
  <si>
    <t>39</t>
  </si>
  <si>
    <t>00572410</t>
  </si>
  <si>
    <t>osivo směs travní parková</t>
  </si>
  <si>
    <t>kg</t>
  </si>
  <si>
    <t>512038182</t>
  </si>
  <si>
    <t>127*0,02 'Přepočtené koeficientem množství</t>
  </si>
  <si>
    <t>40</t>
  </si>
  <si>
    <t>181951112</t>
  </si>
  <si>
    <t>Úprava pláně vyrovnáním výškových rozdílů strojně v hornině třídy těžitelnosti I, skupiny 1 až 3 se zhutněním</t>
  </si>
  <si>
    <t>137436022</t>
  </si>
  <si>
    <t>https://podminky.urs.cz/item/CS_URS_2023_02/181951112</t>
  </si>
  <si>
    <t>úprava zemní pláně v místě vozovky</t>
  </si>
  <si>
    <t>1453,0</t>
  </si>
  <si>
    <t>úprava zemní pláně v místě vjezdů a dlážděné vozovky (před senior centrem)</t>
  </si>
  <si>
    <t>321,0</t>
  </si>
  <si>
    <t>úprava zemní pláně v místě chodníků</t>
  </si>
  <si>
    <t>298,0</t>
  </si>
  <si>
    <t>41</t>
  </si>
  <si>
    <t>183902121R</t>
  </si>
  <si>
    <t>Odstranění zeminy, substrátu a vsakovací vrstvy z nádob</t>
  </si>
  <si>
    <t>1710953561</t>
  </si>
  <si>
    <t>48,0*0,16</t>
  </si>
  <si>
    <t>Zakládání</t>
  </si>
  <si>
    <t>42</t>
  </si>
  <si>
    <t>275313711</t>
  </si>
  <si>
    <t>Základy z betonu prostého patky a bloky z betonu kamenem neprokládaného tř. C 20/25</t>
  </si>
  <si>
    <t>-917704884</t>
  </si>
  <si>
    <t>https://podminky.urs.cz/item/CS_URS_2023_02/275313711</t>
  </si>
  <si>
    <t>Nové zábradlí na příjezdové cestě k senior centru</t>
  </si>
  <si>
    <t>0,25*0,25*0,3*12</t>
  </si>
  <si>
    <t>Svislé a kompletní konstrukce</t>
  </si>
  <si>
    <t>43</t>
  </si>
  <si>
    <t>317322611</t>
  </si>
  <si>
    <t>Římsy nebo žlabové římsy z betonu železového (bez výztuže) tř. C 30/37</t>
  </si>
  <si>
    <t>1653166396</t>
  </si>
  <si>
    <t>https://podminky.urs.cz/item/CS_URS_2023_02/317322611</t>
  </si>
  <si>
    <t>Monoliticky provedená železobetonová římsa</t>
  </si>
  <si>
    <t>48,0*0,2139</t>
  </si>
  <si>
    <t>44</t>
  </si>
  <si>
    <t>317351101</t>
  </si>
  <si>
    <t>Bednění klenbových pásů, říms nebo překladů klenbových pásů válcových včetně podpěrné konstrukce do výše 4 m zřízení</t>
  </si>
  <si>
    <t>1084362131</t>
  </si>
  <si>
    <t>https://podminky.urs.cz/item/CS_URS_2023_02/317351101</t>
  </si>
  <si>
    <t>48,0*0,93*2+48,0*0,23*2</t>
  </si>
  <si>
    <t>45</t>
  </si>
  <si>
    <t>317351102</t>
  </si>
  <si>
    <t>Bednění klenbových pásů, říms nebo překladů klenbových pásů válcových včetně podpěrné konstrukce do výše 4 m odstranění</t>
  </si>
  <si>
    <t>-516626089</t>
  </si>
  <si>
    <t>https://podminky.urs.cz/item/CS_URS_2023_02/317351102</t>
  </si>
  <si>
    <t>46</t>
  </si>
  <si>
    <t>317361321</t>
  </si>
  <si>
    <t>Výztuž překladů, říms, žlabů, žlabových říms, klenbových pásů z betonářské oceli 11 375 (EZ)</t>
  </si>
  <si>
    <t>-2064418027</t>
  </si>
  <si>
    <t>https://podminky.urs.cz/item/CS_URS_2023_02/317361321</t>
  </si>
  <si>
    <t>betonářská výztuž - d 10 mm</t>
  </si>
  <si>
    <t>48,0*45,0*0,62/1000</t>
  </si>
  <si>
    <t>betonářská výztuž - d 12 mm</t>
  </si>
  <si>
    <t>48,0*7,0*0,89/1000</t>
  </si>
  <si>
    <t>47</t>
  </si>
  <si>
    <t>339921131</t>
  </si>
  <si>
    <t>Osazování palisád betonových v řadě se zabetonováním výšky palisády do 500 mm</t>
  </si>
  <si>
    <t>-1584708377</t>
  </si>
  <si>
    <t>https://podminky.urs.cz/item/CS_URS_2023_02/339921131</t>
  </si>
  <si>
    <t>48</t>
  </si>
  <si>
    <t>59228407</t>
  </si>
  <si>
    <t>palisáda betonová tyčová hranatá přírodní 110x110x400mm</t>
  </si>
  <si>
    <t>kus</t>
  </si>
  <si>
    <t>-1363161942</t>
  </si>
  <si>
    <t>13*1,01 'Přepočtené koeficientem množství</t>
  </si>
  <si>
    <t>49</t>
  </si>
  <si>
    <t>389381001</t>
  </si>
  <si>
    <t>Dobetonování prefabrikovaných konstrukcí</t>
  </si>
  <si>
    <t>-1049791885</t>
  </si>
  <si>
    <t>https://podminky.urs.cz/item/CS_URS_2023_02/389381001</t>
  </si>
  <si>
    <t>Poznámka k položce:_x000d_
dobetonování mezi obrubami na čelech opěrné zdi - Beton C30/37 XF4</t>
  </si>
  <si>
    <t>2,0*0,25</t>
  </si>
  <si>
    <t>Vodorovné konstrukce</t>
  </si>
  <si>
    <t>50</t>
  </si>
  <si>
    <t>451573111</t>
  </si>
  <si>
    <t>Lože pod potrubí, stoky a drobné objekty v otevřeném výkopu z písku a štěrkopísku do 63 mm</t>
  </si>
  <si>
    <t>1155931543</t>
  </si>
  <si>
    <t>https://podminky.urs.cz/item/CS_URS_2023_02/451573111</t>
  </si>
  <si>
    <t>6,0*1,0*0,1</t>
  </si>
  <si>
    <t>Komunikace pozemní</t>
  </si>
  <si>
    <t>51</t>
  </si>
  <si>
    <t>564851013</t>
  </si>
  <si>
    <t>Podklad ze štěrkodrti ŠD s rozprostřením a zhutněním plochy jednotlivě do 100 m2, po zhutnění tl. 170 mm</t>
  </si>
  <si>
    <t>189749212</t>
  </si>
  <si>
    <t>https://podminky.urs.cz/item/CS_URS_2023_02/564851013</t>
  </si>
  <si>
    <t>Vjezdy z betonové dlažby - plná konstrukce</t>
  </si>
  <si>
    <t>65,0</t>
  </si>
  <si>
    <t>Varovné pásy na vjezdech</t>
  </si>
  <si>
    <t>14,0</t>
  </si>
  <si>
    <t>52</t>
  </si>
  <si>
    <t>564851111</t>
  </si>
  <si>
    <t>Podklad ze štěrkodrti ŠD s rozprostřením a zhutněním plochy přes 100 m2, po zhutnění tl. 150 mm</t>
  </si>
  <si>
    <t>125482595</t>
  </si>
  <si>
    <t>https://podminky.urs.cz/item/CS_URS_2023_02/564851111</t>
  </si>
  <si>
    <t>Asfaltová vozovka - plná konstrukce</t>
  </si>
  <si>
    <t>1380,0*2</t>
  </si>
  <si>
    <t>Chodník z betonové dlažby - plná konstrukce</t>
  </si>
  <si>
    <t>219,0+74,0</t>
  </si>
  <si>
    <t>Varovné pásy na chodníku</t>
  </si>
  <si>
    <t>10,0</t>
  </si>
  <si>
    <t>Dlážděná vozovka před senior centrem</t>
  </si>
  <si>
    <t>237,0</t>
  </si>
  <si>
    <t>53</t>
  </si>
  <si>
    <t>564851113</t>
  </si>
  <si>
    <t>Podklad ze štěrkodrti ŠD s rozprostřením a zhutněním plochy přes 100 m2, po zhutnění tl. 170 mm</t>
  </si>
  <si>
    <t>-1194994604</t>
  </si>
  <si>
    <t>https://podminky.urs.cz/item/CS_URS_2023_02/564851113</t>
  </si>
  <si>
    <t>54</t>
  </si>
  <si>
    <t>564871111</t>
  </si>
  <si>
    <t>Podklad ze štěrkodrti ŠD s rozprostřením a zhutněním plochy přes 100 m2, po zhutnění tl. 250 mm</t>
  </si>
  <si>
    <t>486866385</t>
  </si>
  <si>
    <t>https://podminky.urs.cz/item/CS_URS_2023_02/564871111</t>
  </si>
  <si>
    <t>sanace podloží - tl. 500 mm</t>
  </si>
  <si>
    <t>1453,0*2</t>
  </si>
  <si>
    <t>55</t>
  </si>
  <si>
    <t>565135121</t>
  </si>
  <si>
    <t>Asfaltový beton vrstva podkladní ACP 16 (obalované kamenivo střednězrnné - OKS) s rozprostřením a zhutněním v pruhu šířky přes 3 m, po zhutnění tl. 50 mm</t>
  </si>
  <si>
    <t>-1625962848</t>
  </si>
  <si>
    <t>https://podminky.urs.cz/item/CS_URS_2023_02/565135121</t>
  </si>
  <si>
    <t>1380,0</t>
  </si>
  <si>
    <t>56</t>
  </si>
  <si>
    <t>573191111</t>
  </si>
  <si>
    <t>Postřik infiltrační kationaktivní emulzí v množství 1,00 kg/m2</t>
  </si>
  <si>
    <t>-1998324608</t>
  </si>
  <si>
    <t>https://podminky.urs.cz/item/CS_URS_2023_02/573191111</t>
  </si>
  <si>
    <t>57</t>
  </si>
  <si>
    <t>573231111</t>
  </si>
  <si>
    <t>Postřik spojovací PS bez posypu kamenivem ze silniční emulze, v množství 0,70 kg/m2</t>
  </si>
  <si>
    <t>-734195624</t>
  </si>
  <si>
    <t>https://podminky.urs.cz/item/CS_URS_2023_02/573231111</t>
  </si>
  <si>
    <t>Asfaltová vozovka - napojení na stávající vozovku</t>
  </si>
  <si>
    <t>58</t>
  </si>
  <si>
    <t>577134211</t>
  </si>
  <si>
    <t>Asfaltový beton vrstva obrusná ACO 11 (ABS) s rozprostřením a se zhutněním z nemodifikovaného asfaltu v pruhu šířky do 3 m tř. II, po zhutnění tl. 40 mm</t>
  </si>
  <si>
    <t>2058451715</t>
  </si>
  <si>
    <t>https://podminky.urs.cz/item/CS_URS_2023_02/577134211</t>
  </si>
  <si>
    <t>59</t>
  </si>
  <si>
    <t>577134221</t>
  </si>
  <si>
    <t>Asfaltový beton vrstva obrusná ACO 11 (ABS) s rozprostřením a se zhutněním z nemodifikovaného asfaltu v pruhu šířky přes 3 m tř. II, po zhutnění tl. 40 mm</t>
  </si>
  <si>
    <t>1332363617</t>
  </si>
  <si>
    <t>https://podminky.urs.cz/item/CS_URS_2023_02/577134221</t>
  </si>
  <si>
    <t>60</t>
  </si>
  <si>
    <t>577155122</t>
  </si>
  <si>
    <t>Asfaltový beton vrstva ložní ACL 16 (ABH) s rozprostřením a zhutněním z nemodifikovaného asfaltu v pruhu šířky přes 3 m, po zhutnění tl. 60 mm</t>
  </si>
  <si>
    <t>-907280400</t>
  </si>
  <si>
    <t>https://podminky.urs.cz/item/CS_URS_2023_02/577155122</t>
  </si>
  <si>
    <t>61</t>
  </si>
  <si>
    <t>596211111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</si>
  <si>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50 do 100 m2</t>
  </si>
  <si>
    <t>1070152427</t>
  </si>
  <si>
    <t>https://podminky.urs.cz/item/CS_URS_2023_02/596211111</t>
  </si>
  <si>
    <t>Chodník z betonové dlažby - přeskládání/ napojení na stávající chodník</t>
  </si>
  <si>
    <t>70,0</t>
  </si>
  <si>
    <t>Varovné pásy na přeskládané dlažbě</t>
  </si>
  <si>
    <t>12,0</t>
  </si>
  <si>
    <t>62</t>
  </si>
  <si>
    <t>59245006</t>
  </si>
  <si>
    <t>dlažba tvar obdélník betonová pro nevidomé 200x100x60mm barevná</t>
  </si>
  <si>
    <t>628972484</t>
  </si>
  <si>
    <t>12*1,03 'Přepočtené koeficientem množství</t>
  </si>
  <si>
    <t>63</t>
  </si>
  <si>
    <t>596211113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</si>
  <si>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300 m2</t>
  </si>
  <si>
    <t>-195197266</t>
  </si>
  <si>
    <t>https://podminky.urs.cz/item/CS_URS_2023_02/596211113</t>
  </si>
  <si>
    <t>291,0</t>
  </si>
  <si>
    <t>64</t>
  </si>
  <si>
    <t>59245008</t>
  </si>
  <si>
    <t>dlažba tvar obdélník betonová 200x100x60mm barevná</t>
  </si>
  <si>
    <t>-820506608</t>
  </si>
  <si>
    <t>okr</t>
  </si>
  <si>
    <t>219,0</t>
  </si>
  <si>
    <t>červená</t>
  </si>
  <si>
    <t>74,0</t>
  </si>
  <si>
    <t>293*1,01 'Přepočtené koeficientem množství</t>
  </si>
  <si>
    <t>65</t>
  </si>
  <si>
    <t>-2310815</t>
  </si>
  <si>
    <t>10*1,03 'Přepočtené koeficientem množství</t>
  </si>
  <si>
    <t>66</t>
  </si>
  <si>
    <t>596212211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</si>
  <si>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50 do 100 m2</t>
  </si>
  <si>
    <t>-315501413</t>
  </si>
  <si>
    <t>https://podminky.urs.cz/item/CS_URS_2023_02/596212211</t>
  </si>
  <si>
    <t>67</t>
  </si>
  <si>
    <t>59245005</t>
  </si>
  <si>
    <t>dlažba tvar obdélník betonová 200x100x80mm barevná</t>
  </si>
  <si>
    <t>-1187161111</t>
  </si>
  <si>
    <t>48,0</t>
  </si>
  <si>
    <t>65*1,03 'Přepočtené koeficientem množství</t>
  </si>
  <si>
    <t>68</t>
  </si>
  <si>
    <t>59245226</t>
  </si>
  <si>
    <t>dlažba tvar obdélník betonová pro nevidomé 200x100x80mm barevná</t>
  </si>
  <si>
    <t>2088382746</t>
  </si>
  <si>
    <t>14*1,03 'Přepočtené koeficientem množství</t>
  </si>
  <si>
    <t>69</t>
  </si>
  <si>
    <t>596212212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</si>
  <si>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100 do 300 m2</t>
  </si>
  <si>
    <t>681232204</t>
  </si>
  <si>
    <t>https://podminky.urs.cz/item/CS_URS_2023_02/596212212</t>
  </si>
  <si>
    <t>70</t>
  </si>
  <si>
    <t>1115598621</t>
  </si>
  <si>
    <t>177,0</t>
  </si>
  <si>
    <t>60,0</t>
  </si>
  <si>
    <t>237*1,02 'Přepočtené koeficientem množství</t>
  </si>
  <si>
    <t>Úpravy povrchů, podlahy a osazování výplní</t>
  </si>
  <si>
    <t>71</t>
  </si>
  <si>
    <t>622331141</t>
  </si>
  <si>
    <t>Omítka cementová vnějších ploch nanášená ručně dvouvrstvá, tloušťky jádrové omítky do 15 mm a tloušťky štuku do 3 mm štuková stěn</t>
  </si>
  <si>
    <t>1031923211</t>
  </si>
  <si>
    <t>https://podminky.urs.cz/item/CS_URS_2023_02/622331141</t>
  </si>
  <si>
    <t>Sanace opěrné zdi</t>
  </si>
  <si>
    <t xml:space="preserve">nová omítka  zdi</t>
  </si>
  <si>
    <t>Trubní vedení</t>
  </si>
  <si>
    <t>72</t>
  </si>
  <si>
    <t>831263195R</t>
  </si>
  <si>
    <t>Stavební úprava místa napojení do kanalizace</t>
  </si>
  <si>
    <t>-1640231693</t>
  </si>
  <si>
    <t>73</t>
  </si>
  <si>
    <t>871355231</t>
  </si>
  <si>
    <t>Kanalizační potrubí z tvrdého PVC v otevřeném výkopu ve sklonu do 20 %, hladkého plnostěnného jednovrstvého, tuhost třídy SN 10 DN 200</t>
  </si>
  <si>
    <t>1013510065</t>
  </si>
  <si>
    <t>https://podminky.urs.cz/item/CS_URS_2023_02/871355231</t>
  </si>
  <si>
    <t>6,0</t>
  </si>
  <si>
    <t>74</t>
  </si>
  <si>
    <t>871365811</t>
  </si>
  <si>
    <t>Bourání stávajícího potrubí z PVC nebo polypropylenu PP v otevřeném výkopu DN přes 150 do 250</t>
  </si>
  <si>
    <t>-523253481</t>
  </si>
  <si>
    <t>https://podminky.urs.cz/item/CS_URS_2023_02/871365811</t>
  </si>
  <si>
    <t>75</t>
  </si>
  <si>
    <t>89594118R</t>
  </si>
  <si>
    <t>Demontáž vpusti uliční z betonových dílců</t>
  </si>
  <si>
    <t>-810870653</t>
  </si>
  <si>
    <t>76</t>
  </si>
  <si>
    <t>895941302</t>
  </si>
  <si>
    <t>Osazení vpusti uliční z betonových dílců DN 450 dno s kalištěm</t>
  </si>
  <si>
    <t>1209410083</t>
  </si>
  <si>
    <t>https://podminky.urs.cz/item/CS_URS_2023_02/895941302</t>
  </si>
  <si>
    <t>77</t>
  </si>
  <si>
    <t>59223852</t>
  </si>
  <si>
    <t>dno pro uliční vpusť s kalovou prohlubní betonové 450x300x50mm</t>
  </si>
  <si>
    <t>256</t>
  </si>
  <si>
    <t>-1843044282</t>
  </si>
  <si>
    <t>78</t>
  </si>
  <si>
    <t>895941314</t>
  </si>
  <si>
    <t>Osazení vpusti uliční z betonových dílců DN 450 skruž horní 570 mm</t>
  </si>
  <si>
    <t>-1482061946</t>
  </si>
  <si>
    <t>https://podminky.urs.cz/item/CS_URS_2023_02/895941314</t>
  </si>
  <si>
    <t>79</t>
  </si>
  <si>
    <t>59223858</t>
  </si>
  <si>
    <t>skruž betonová horní pro uliční vpusť 450x570x50mm</t>
  </si>
  <si>
    <t>128</t>
  </si>
  <si>
    <t>-1709730011</t>
  </si>
  <si>
    <t>80</t>
  </si>
  <si>
    <t>895941323</t>
  </si>
  <si>
    <t>Osazení vpusti uliční z betonových dílců DN 450 skruž středová 570 mm</t>
  </si>
  <si>
    <t>-888952074</t>
  </si>
  <si>
    <t>https://podminky.urs.cz/item/CS_URS_2023_02/895941323</t>
  </si>
  <si>
    <t>81</t>
  </si>
  <si>
    <t>CSB.0059711.URS</t>
  </si>
  <si>
    <t>skruž s odtokem 3d PVC DN 200</t>
  </si>
  <si>
    <t>1381731955</t>
  </si>
  <si>
    <t>82</t>
  </si>
  <si>
    <t>899132111</t>
  </si>
  <si>
    <t>Výšková úprava poklopů</t>
  </si>
  <si>
    <t>1412951182</t>
  </si>
  <si>
    <t>https://podminky.urs.cz/item/CS_URS_2023_02/899132111</t>
  </si>
  <si>
    <t>83</t>
  </si>
  <si>
    <t>899204112</t>
  </si>
  <si>
    <t>Osazení mříží litinových včetně rámů a košů na bahno pro třídu zatížení D400, E600</t>
  </si>
  <si>
    <t>1367551655</t>
  </si>
  <si>
    <t>https://podminky.urs.cz/item/CS_URS_2023_02/899204112</t>
  </si>
  <si>
    <t>84</t>
  </si>
  <si>
    <t>59223875</t>
  </si>
  <si>
    <t>koš nízký pro uliční vpusti žárově Pz plech pro rám 500/500mm</t>
  </si>
  <si>
    <t>-2114721157</t>
  </si>
  <si>
    <t>85</t>
  </si>
  <si>
    <t>59224480</t>
  </si>
  <si>
    <t>mříž vtoková s rámem pro uliční vpusť 500x500, zatížení 25 tun</t>
  </si>
  <si>
    <t>1500682762</t>
  </si>
  <si>
    <t>Ostatní konstrukce a práce, bourání</t>
  </si>
  <si>
    <t>86</t>
  </si>
  <si>
    <t>911121111</t>
  </si>
  <si>
    <t>Montáž zábradlí ocelového přichyceného vruty do betonového podkladu</t>
  </si>
  <si>
    <t>325713161</t>
  </si>
  <si>
    <t>https://podminky.urs.cz/item/CS_URS_2023_02/911121111</t>
  </si>
  <si>
    <t xml:space="preserve">Poznámka k položce:_x000d_
zábradlína římse  bude pomocí patek na 4 šrouby uchyceno na vrchní plochu hotové římsy_x000d_
_x000d_
zábradlí na příjezdové cestě zábradlí bude uchyceno na betonové patky</t>
  </si>
  <si>
    <t>nové zabradlí na římse</t>
  </si>
  <si>
    <t>22,0</t>
  </si>
  <si>
    <t>87</t>
  </si>
  <si>
    <t>55342030R</t>
  </si>
  <si>
    <t>ocelové zábradlí</t>
  </si>
  <si>
    <t>-1357609665</t>
  </si>
  <si>
    <t>Poznámka k položce:_x000d_
ocelové zábradlí - pole délky 2m, svislá výplň po 100 mm, rám zábradlí čtvercového průřezu, povrchová úprava žárovým zinkováním_x000d_
_x000d_
viz. Projektová dokumentace</t>
  </si>
  <si>
    <t>48,0+22,0</t>
  </si>
  <si>
    <t>88</t>
  </si>
  <si>
    <t>914511111</t>
  </si>
  <si>
    <t>Montáž sloupku dopravních značek délky do 3,5 m do betonového základu</t>
  </si>
  <si>
    <t>-332701391</t>
  </si>
  <si>
    <t>https://podminky.urs.cz/item/CS_URS_2023_02/914511111</t>
  </si>
  <si>
    <t>přenístění stávajího SDZ</t>
  </si>
  <si>
    <t>89</t>
  </si>
  <si>
    <t>915211112</t>
  </si>
  <si>
    <t>Vodorovné dopravní značení stříkaným plastem dělící čára šířky 125 mm souvislá bílá retroreflexní</t>
  </si>
  <si>
    <t>-2119453771</t>
  </si>
  <si>
    <t>https://podminky.urs.cz/item/CS_URS_2023_02/915211112</t>
  </si>
  <si>
    <t>V1a, V2b, V4</t>
  </si>
  <si>
    <t>90,0</t>
  </si>
  <si>
    <t>90</t>
  </si>
  <si>
    <t>915211116</t>
  </si>
  <si>
    <t>Vodorovné dopravní značení stříkaným plastem dělící čára šířky 125 mm souvislá žlutá retroreflexní</t>
  </si>
  <si>
    <t>1309921418</t>
  </si>
  <si>
    <t>https://podminky.urs.cz/item/CS_URS_2023_02/915211116</t>
  </si>
  <si>
    <t>V12c</t>
  </si>
  <si>
    <t>91</t>
  </si>
  <si>
    <t>915221122</t>
  </si>
  <si>
    <t>Vodorovné dopravní značení stříkaným plastem vodící čára bílá šířky 250 mm přerušovaná retroreflexní</t>
  </si>
  <si>
    <t>692070212</t>
  </si>
  <si>
    <t>https://podminky.urs.cz/item/CS_URS_2023_02/915221122</t>
  </si>
  <si>
    <t>V2b, V10d</t>
  </si>
  <si>
    <t>28,0</t>
  </si>
  <si>
    <t>92</t>
  </si>
  <si>
    <t>915231112</t>
  </si>
  <si>
    <t>Vodorovné dopravní značení stříkaným plastem přechody pro chodce, šipky, symboly nápisy bílé retroreflexní</t>
  </si>
  <si>
    <t>-1266941089</t>
  </si>
  <si>
    <t>https://podminky.urs.cz/item/CS_URS_2023_02/915231112</t>
  </si>
  <si>
    <t>V13a</t>
  </si>
  <si>
    <t>37,0</t>
  </si>
  <si>
    <t>93</t>
  </si>
  <si>
    <t>915611111</t>
  </si>
  <si>
    <t>Předznačení pro vodorovné značení stříkané barvou nebo prováděné z nátěrových hmot liniové dělicí čáry, vodicí proužky</t>
  </si>
  <si>
    <t>-1397510285</t>
  </si>
  <si>
    <t>https://podminky.urs.cz/item/CS_URS_2023_02/915611111</t>
  </si>
  <si>
    <t>90,0+28,0+60,0</t>
  </si>
  <si>
    <t>94</t>
  </si>
  <si>
    <t>915621111</t>
  </si>
  <si>
    <t>Předznačení pro vodorovné značení stříkané barvou nebo prováděné z nátěrových hmot plošné šipky, symboly, nápisy</t>
  </si>
  <si>
    <t>1268165022</t>
  </si>
  <si>
    <t>https://podminky.urs.cz/item/CS_URS_2023_02/915621111</t>
  </si>
  <si>
    <t>95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</si>
  <si>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</si>
  <si>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</si>
  <si>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818357730</t>
  </si>
  <si>
    <t>https://podminky.urs.cz/item/CS_URS_2023_02/916131213</t>
  </si>
  <si>
    <t>91,0+14,0</t>
  </si>
  <si>
    <t>96</t>
  </si>
  <si>
    <t>59217031</t>
  </si>
  <si>
    <t>obrubník betonový silniční 1000x150x250mm</t>
  </si>
  <si>
    <t>589998010</t>
  </si>
  <si>
    <t>91*1,02 'Přepočtené koeficientem množství</t>
  </si>
  <si>
    <t>97</t>
  </si>
  <si>
    <t>59217032</t>
  </si>
  <si>
    <t>obrubník betonový silniční 1000x150x150mm</t>
  </si>
  <si>
    <t>-2116129556</t>
  </si>
  <si>
    <t>14*1,02 'Přepočtené koeficientem množství</t>
  </si>
  <si>
    <t>98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</si>
  <si>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</si>
  <si>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</si>
  <si>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717096122</t>
  </si>
  <si>
    <t>https://podminky.urs.cz/item/CS_URS_2023_02/916231213</t>
  </si>
  <si>
    <t>99</t>
  </si>
  <si>
    <t>59217016</t>
  </si>
  <si>
    <t>obrubník betonový chodníkový 1000x80x250mm</t>
  </si>
  <si>
    <t>302118344</t>
  </si>
  <si>
    <t>12*1,01 'Přepočtené koeficientem množství</t>
  </si>
  <si>
    <t>100</t>
  </si>
  <si>
    <t>916241113</t>
  </si>
  <si>
    <t>Osazení obrubníku kamenného se zřízením lože, s vyplněním a zatřením spár cementovou maltou ležatého s boční opěrou z betonu prostého, do lože z betonu prostého</t>
  </si>
  <si>
    <t>1247087597</t>
  </si>
  <si>
    <t>https://podminky.urs.cz/item/CS_URS_2023_02/916241113</t>
  </si>
  <si>
    <t>osazení původních</t>
  </si>
  <si>
    <t>osazení nových</t>
  </si>
  <si>
    <t>69,5+1,0+9,0+15,5+13,0+35,5+9,0+1,0+7,0+1,0+1,0</t>
  </si>
  <si>
    <t>101</t>
  </si>
  <si>
    <t>58380004</t>
  </si>
  <si>
    <t>obrubník kamenný žulový přímý 1000x250x200mm</t>
  </si>
  <si>
    <t>-1551538961</t>
  </si>
  <si>
    <t>69,5*1,02 'Přepočtené koeficientem množství</t>
  </si>
  <si>
    <t>102</t>
  </si>
  <si>
    <t>58380424</t>
  </si>
  <si>
    <t>obrubník kamenný žulový obloukový R 1-3m 250x200mm</t>
  </si>
  <si>
    <t>875371281</t>
  </si>
  <si>
    <t>1*1,01 'Přepočtené koeficientem množství</t>
  </si>
  <si>
    <t>103</t>
  </si>
  <si>
    <t>58380434</t>
  </si>
  <si>
    <t>obrubník kamenný žulový obloukový R 3-5m 250x200mm</t>
  </si>
  <si>
    <t>828258804</t>
  </si>
  <si>
    <t>R4</t>
  </si>
  <si>
    <t>R5</t>
  </si>
  <si>
    <t>15,5</t>
  </si>
  <si>
    <t>24,5*1,02 'Přepočtené koeficientem množství</t>
  </si>
  <si>
    <t>104</t>
  </si>
  <si>
    <t>58380444</t>
  </si>
  <si>
    <t>obrubník kamenný žulový obloukový R 5-10m 250x200mm</t>
  </si>
  <si>
    <t>-1656966337</t>
  </si>
  <si>
    <t>R6</t>
  </si>
  <si>
    <t>13,0</t>
  </si>
  <si>
    <t>13*1,02 'Přepočtené koeficientem množství</t>
  </si>
  <si>
    <t>105</t>
  </si>
  <si>
    <t>58380374</t>
  </si>
  <si>
    <t>obrubník kamenný žulový přímý 1000x120x250mm</t>
  </si>
  <si>
    <t>609823303</t>
  </si>
  <si>
    <t>35,5*1,01 'Přepočtené koeficientem množství</t>
  </si>
  <si>
    <t>106</t>
  </si>
  <si>
    <t>58380004R</t>
  </si>
  <si>
    <t>obrubník kamenný žulový přímý přechodový 1000x250x200mm</t>
  </si>
  <si>
    <t>110190765</t>
  </si>
  <si>
    <t>9,0+7,0</t>
  </si>
  <si>
    <t>16*1,02 'Přepočtené koeficientem množství</t>
  </si>
  <si>
    <t>107</t>
  </si>
  <si>
    <t>58380434R</t>
  </si>
  <si>
    <t>obrubník kamenný žulový obloukový přechodový R 3-5m 250x200mm</t>
  </si>
  <si>
    <t>1735617058</t>
  </si>
  <si>
    <t>1,0+1,0</t>
  </si>
  <si>
    <t>1,0</t>
  </si>
  <si>
    <t>3*1,02 'Přepočtené koeficientem množství</t>
  </si>
  <si>
    <t>108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</si>
  <si>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</si>
  <si>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</si>
  <si>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-1747710719</t>
  </si>
  <si>
    <t>https://podminky.urs.cz/item/CS_URS_2023_02/919732211</t>
  </si>
  <si>
    <t>spáry asf. krytu</t>
  </si>
  <si>
    <t>55,0</t>
  </si>
  <si>
    <t>spáry podél obrub</t>
  </si>
  <si>
    <t>380,0</t>
  </si>
  <si>
    <t>109</t>
  </si>
  <si>
    <t>919735112</t>
  </si>
  <si>
    <t>Řezání stávajícího živičného krytu nebo podkladu hloubky přes 50 do 100 mm</t>
  </si>
  <si>
    <t>-2029154168</t>
  </si>
  <si>
    <t>https://podminky.urs.cz/item/CS_URS_2023_02/919735112</t>
  </si>
  <si>
    <t>110</t>
  </si>
  <si>
    <t>935111111</t>
  </si>
  <si>
    <t>Osazení betonového příkopového žlabu s vyplněním a zatřením spár cementovou maltou s ložem tl. 100 mm z kameniva těženého nebo štěrkopísku z betonových příkopových tvárnic šířky do 500 mm</t>
  </si>
  <si>
    <t>304937229</t>
  </si>
  <si>
    <t>https://podminky.urs.cz/item/CS_URS_2023_02/935111111</t>
  </si>
  <si>
    <t>111</t>
  </si>
  <si>
    <t>59227001</t>
  </si>
  <si>
    <t>žlabovka příkopová betonová 250x200x100mm</t>
  </si>
  <si>
    <t>-325668159</t>
  </si>
  <si>
    <t>48*1,01 'Přepočtené koeficientem množství</t>
  </si>
  <si>
    <t>112</t>
  </si>
  <si>
    <t>938903115R</t>
  </si>
  <si>
    <t>Oprava stávající podezdívky domů</t>
  </si>
  <si>
    <t>233127369</t>
  </si>
  <si>
    <t>https://podminky.urs.cz/item/CS_URS_2023_02/938903115R</t>
  </si>
  <si>
    <t>113</t>
  </si>
  <si>
    <t>961044111</t>
  </si>
  <si>
    <t>Bourání základů z betonu prostého</t>
  </si>
  <si>
    <t>270948668</t>
  </si>
  <si>
    <t>https://podminky.urs.cz/item/CS_URS_2023_02/961044111</t>
  </si>
  <si>
    <t>Vytrhání stávajících obrub</t>
  </si>
  <si>
    <t>241,0*0,06+155,0*0,04</t>
  </si>
  <si>
    <t>114</t>
  </si>
  <si>
    <t>962042320</t>
  </si>
  <si>
    <t>Bourání zdiva z betonu prostého nadzákladového objemu do 1 m3</t>
  </si>
  <si>
    <t>-2005419904</t>
  </si>
  <si>
    <t>https://podminky.urs.cz/item/CS_URS_2023_02/962042320</t>
  </si>
  <si>
    <t>ubourání stávajících betonových květníků</t>
  </si>
  <si>
    <t>48,0*0,14</t>
  </si>
  <si>
    <t>115</t>
  </si>
  <si>
    <t>966005111</t>
  </si>
  <si>
    <t>Rozebrání a odstranění silničního zábradlí se sloupky osazenými s betonovými patkami</t>
  </si>
  <si>
    <t>-720700245</t>
  </si>
  <si>
    <t>https://podminky.urs.cz/item/CS_URS_2023_02/966005111</t>
  </si>
  <si>
    <t>116</t>
  </si>
  <si>
    <t>966005211</t>
  </si>
  <si>
    <t>Rozebrání a odstranění silničního zábradlí se sloupky osazenými do říms nebo krycích desek</t>
  </si>
  <si>
    <t>831652719</t>
  </si>
  <si>
    <t>https://podminky.urs.cz/item/CS_URS_2023_02/966005211</t>
  </si>
  <si>
    <t>117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</si>
  <si>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</si>
  <si>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</si>
  <si>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550206353</t>
  </si>
  <si>
    <t>https://podminky.urs.cz/item/CS_URS_2023_02/966006132</t>
  </si>
  <si>
    <t>118</t>
  </si>
  <si>
    <t>966053121</t>
  </si>
  <si>
    <t>Vybourání říms ze železobetonu tl. do 250 mm</t>
  </si>
  <si>
    <t>554807937</t>
  </si>
  <si>
    <t>https://podminky.urs.cz/item/CS_URS_2023_02/966053121</t>
  </si>
  <si>
    <t>odstranění železobetonové římsy</t>
  </si>
  <si>
    <t>119</t>
  </si>
  <si>
    <t>978036191</t>
  </si>
  <si>
    <t>Otlučení cementových omítek vnějších ploch s vyškrabáním spar zdiva a s očištěním povrchu, v rozsahu přes 80 do 100 %</t>
  </si>
  <si>
    <t>774309562</t>
  </si>
  <si>
    <t>https://podminky.urs.cz/item/CS_URS_2023_02/978036191</t>
  </si>
  <si>
    <t>odstranění omítky z opěrné zdi</t>
  </si>
  <si>
    <t>120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</si>
  <si>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</si>
  <si>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</si>
  <si>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1890570348</t>
  </si>
  <si>
    <t>https://podminky.urs.cz/item/CS_URS_2023_02/979024443</t>
  </si>
  <si>
    <t>121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</si>
  <si>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</si>
  <si>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</si>
  <si>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798260604</t>
  </si>
  <si>
    <t>https://podminky.urs.cz/item/CS_URS_2023_02/979054441</t>
  </si>
  <si>
    <t>997</t>
  </si>
  <si>
    <t>Přesun sutě</t>
  </si>
  <si>
    <t>122</t>
  </si>
  <si>
    <t>997013813</t>
  </si>
  <si>
    <t>Poplatek za uložení stavebního odpadu na skládce (skládkovné) z plastických hmot zatříděného do Katalogu odpadů pod kódem 17 02 03</t>
  </si>
  <si>
    <t>-374172517</t>
  </si>
  <si>
    <t>https://podminky.urs.cz/item/CS_URS_2023_02/997013813</t>
  </si>
  <si>
    <t>123</t>
  </si>
  <si>
    <t>997221561</t>
  </si>
  <si>
    <t>Vodorovná doprava suti bez naložení, ale se složením a s hrubým urovnáním z kusových materiálů, na vzdálenost do 1 km</t>
  </si>
  <si>
    <t>-1090993835</t>
  </si>
  <si>
    <t>https://podminky.urs.cz/item/CS_URS_2023_02/997221561</t>
  </si>
  <si>
    <t>124</t>
  </si>
  <si>
    <t>997221569</t>
  </si>
  <si>
    <t>Vodorovná doprava suti bez naložení, ale se složením a s hrubým urovnáním Příplatek k ceně za každý další i započatý 1 km přes 1 km</t>
  </si>
  <si>
    <t>957983734</t>
  </si>
  <si>
    <t>https://podminky.urs.cz/item/CS_URS_2023_02/997221569</t>
  </si>
  <si>
    <t>1955,722*4 'Přepočtené koeficientem množství</t>
  </si>
  <si>
    <t>125</t>
  </si>
  <si>
    <t>997221861</t>
  </si>
  <si>
    <t>Poplatek za uložení stavebního odpadu na recyklační skládce (skládkovné) z prostého betonu zatříděného do Katalogu odpadů pod kódem 17 01 01</t>
  </si>
  <si>
    <t>-1033586595</t>
  </si>
  <si>
    <t>https://podminky.urs.cz/item/CS_URS_2023_02/997221861</t>
  </si>
  <si>
    <t>126</t>
  </si>
  <si>
    <t>997221873</t>
  </si>
  <si>
    <t>715984121</t>
  </si>
  <si>
    <t>https://podminky.urs.cz/item/CS_URS_2023_02/997221873</t>
  </si>
  <si>
    <t>127</t>
  </si>
  <si>
    <t>997221875</t>
  </si>
  <si>
    <t>Poplatek za uložení stavebního odpadu na recyklační skládce (skládkovné) asfaltového bez obsahu dehtu zatříděného do Katalogu odpadů pod kódem 17 03 02</t>
  </si>
  <si>
    <t>-421141815</t>
  </si>
  <si>
    <t>https://podminky.urs.cz/item/CS_URS_2023_02/997221875</t>
  </si>
  <si>
    <t>998</t>
  </si>
  <si>
    <t>Přesun hmot</t>
  </si>
  <si>
    <t>998225111</t>
  </si>
  <si>
    <t>Přesun hmot pro komunikace s krytem z kameniva, monolitickým betonovým nebo živičným dopravní vzdálenost do 200 m jakékoliv délky objektu</t>
  </si>
  <si>
    <t>1164745408</t>
  </si>
  <si>
    <t>https://podminky.urs.cz/item/CS_URS_2023_02/998225111</t>
  </si>
  <si>
    <t>SO 01a - Komunikace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</si>
  <si>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</si>
  <si>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</si>
  <si>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</si>
  <si>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</si>
  <si>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</si>
  <si>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</si>
  <si>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</si>
  <si>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</si>
  <si>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010001000</t>
  </si>
  <si>
    <t>Vytyčení stavby a podzemních zařízení + geodetické práce po stavbě</t>
  </si>
  <si>
    <t>kpl</t>
  </si>
  <si>
    <t>CS ÚRS 2023 01</t>
  </si>
  <si>
    <t>1024</t>
  </si>
  <si>
    <t>1678776801</t>
  </si>
  <si>
    <t>https://podminky.urs.cz/item/CS_URS_2023_01/010001000</t>
  </si>
  <si>
    <t>013254000</t>
  </si>
  <si>
    <t>Dokumentace skutečného provedení stavby</t>
  </si>
  <si>
    <t>-871332188</t>
  </si>
  <si>
    <t>https://podminky.urs.cz/item/CS_URS_2023_02/013254000</t>
  </si>
  <si>
    <t>013274000</t>
  </si>
  <si>
    <t>Pasportizace objektu před započetím prací</t>
  </si>
  <si>
    <t>776234136</t>
  </si>
  <si>
    <t>https://podminky.urs.cz/item/CS_URS_2023_02/013274000</t>
  </si>
  <si>
    <t>VRN3</t>
  </si>
  <si>
    <t>Zařízení staveniště</t>
  </si>
  <si>
    <t>030001000</t>
  </si>
  <si>
    <t>-356318374</t>
  </si>
  <si>
    <t>https://podminky.urs.cz/item/CS_URS_2023_01/030001000</t>
  </si>
  <si>
    <t>034303000</t>
  </si>
  <si>
    <t>Dopravně inženýrská opatření</t>
  </si>
  <si>
    <t>-1615003339</t>
  </si>
  <si>
    <t>https://podminky.urs.cz/item/CS_URS_2023_01/034303000</t>
  </si>
  <si>
    <t>VRN4</t>
  </si>
  <si>
    <t>Inženýrská činnost</t>
  </si>
  <si>
    <t>041403000</t>
  </si>
  <si>
    <t>Koordinátor BOZP na staveništi</t>
  </si>
  <si>
    <t>-279954984</t>
  </si>
  <si>
    <t>https://podminky.urs.cz/item/CS_URS_2023_02/041403000</t>
  </si>
  <si>
    <t>043134000</t>
  </si>
  <si>
    <t>Zkoušky zatěžovací</t>
  </si>
  <si>
    <t>ks</t>
  </si>
  <si>
    <t>-100750541</t>
  </si>
  <si>
    <t>https://podminky.urs.cz/item/CS_URS_2023_02/043134000</t>
  </si>
  <si>
    <t>045002000</t>
  </si>
  <si>
    <t>Kompletační a koordinační činnost</t>
  </si>
  <si>
    <t>-129968466</t>
  </si>
  <si>
    <t>https://podminky.urs.cz/item/CS_URS_2023_02/045002000</t>
  </si>
  <si>
    <t>SO 02 - Veřejné osvětlení</t>
  </si>
  <si>
    <t>21-M - Elektromontáže</t>
  </si>
  <si>
    <t>46-M - Zemní práce při extr.mont.pracích</t>
  </si>
  <si>
    <t>21-M</t>
  </si>
  <si>
    <t>Elektromontáže</t>
  </si>
  <si>
    <t>218202016</t>
  </si>
  <si>
    <t>Demontáž svítidla výbojkového průmyslového nebo venkovního ze sloupku parkového</t>
  </si>
  <si>
    <t>https://podminky.urs.cz/item/CS_URS_2023_02/218202016</t>
  </si>
  <si>
    <t>218204201</t>
  </si>
  <si>
    <t>Demontáž elektrovýzbroje stožárů osvětlení 1 okruh</t>
  </si>
  <si>
    <t>https://podminky.urs.cz/item/CS_URS_2023_02/218204201</t>
  </si>
  <si>
    <t>218220300</t>
  </si>
  <si>
    <t>Demontáž svorek hromosvodných s 1 šroubem</t>
  </si>
  <si>
    <t>https://podminky.urs.cz/item/CS_URS_2023_02/218220300</t>
  </si>
  <si>
    <t>218100003</t>
  </si>
  <si>
    <t>Odpojení vodičů z rozváděče nebo přístroje průřezu žíly do 16 mm2</t>
  </si>
  <si>
    <t>https://podminky.urs.cz/item/CS_URS_2023_02/218100003</t>
  </si>
  <si>
    <t>218100001</t>
  </si>
  <si>
    <t>Odpojení vodičů z rozváděče nebo přístroje průřezu žíly do 2,5 mm2</t>
  </si>
  <si>
    <t>https://podminky.urs.cz/item/CS_URS_2023_02/218100001</t>
  </si>
  <si>
    <t>218204011</t>
  </si>
  <si>
    <t>Demontáž stožárů osvětlení ocelových samostatně stojících délky do 12 m</t>
  </si>
  <si>
    <t>https://podminky.urs.cz/item/CS_URS_2023_02/218204011</t>
  </si>
  <si>
    <t>945421110</t>
  </si>
  <si>
    <t>Hydraulická zvedací plošina na automobilovém podvozku výška zdvihu do 18 m včetně obsluhy</t>
  </si>
  <si>
    <t>hod</t>
  </si>
  <si>
    <t>https://podminky.urs.cz/item/CS_URS_2023_02/945421110</t>
  </si>
  <si>
    <t>871361101</t>
  </si>
  <si>
    <t>Montáž potrubí z PVC SDR 11 těsněných gumovým kroužkem otevřený výkop D 280 x 10,8 mm</t>
  </si>
  <si>
    <t>https://podminky.urs.cz/item/CS_URS_2023_02/871361101</t>
  </si>
  <si>
    <t>28611140</t>
  </si>
  <si>
    <t>trubka kanalizační PVC DN 250x1000mm SN4</t>
  </si>
  <si>
    <t>210204011</t>
  </si>
  <si>
    <t>Montáž stožárů osvětlení ocelových samostatně stojících délky do 12 m</t>
  </si>
  <si>
    <t>https://podminky.urs.cz/item/CS_URS_2023_02/210204011</t>
  </si>
  <si>
    <t>31674067</t>
  </si>
  <si>
    <t>stožár osvětlovací sadový Pz 133/89/60 v 6,0m</t>
  </si>
  <si>
    <t>31674124</t>
  </si>
  <si>
    <t>manžeta plastová ochranná na stožár d=133mm</t>
  </si>
  <si>
    <t>210812035</t>
  </si>
  <si>
    <t>Montáž kabelu Cu plného nebo laněného do 1 kV žíly 4x16 mm2 (např. CYKY) bez ukončení uloženého volně nebo v liště</t>
  </si>
  <si>
    <t>https://podminky.urs.cz/item/CS_URS_2023_02/210812035</t>
  </si>
  <si>
    <t>34111080</t>
  </si>
  <si>
    <t>kabel instalační jádro Cu plné izolace PVC plášť PVC 450/750V (CYKY) 4x16mm2</t>
  </si>
  <si>
    <t>210100252</t>
  </si>
  <si>
    <t>Ukončení kabelů smršťovací záklopkou nebo páskou se zapojením bez letování žíly do 4x25 mm2</t>
  </si>
  <si>
    <t>https://podminky.urs.cz/item/CS_URS_2023_02/210100252</t>
  </si>
  <si>
    <t>KSCZ4X 6-25</t>
  </si>
  <si>
    <t>Koncovka KSCZ4X 6-25</t>
  </si>
  <si>
    <t>741410041</t>
  </si>
  <si>
    <t>Montáž vodič uzemňovací drát nebo lano D do 10 mm v městské zástavbě</t>
  </si>
  <si>
    <t>https://podminky.urs.cz/item/CS_URS_2023_02/741410041</t>
  </si>
  <si>
    <t>35441073</t>
  </si>
  <si>
    <t>drát D 10mm FeZn</t>
  </si>
  <si>
    <t>210220301</t>
  </si>
  <si>
    <t>Montáž svorek hromosvodných se 2 šrouby</t>
  </si>
  <si>
    <t>https://podminky.urs.cz/item/CS_URS_2023_02/210220301</t>
  </si>
  <si>
    <t>35441885</t>
  </si>
  <si>
    <t>svorka spojovací pro lano D 8-10mm</t>
  </si>
  <si>
    <t>35441895</t>
  </si>
  <si>
    <t>svorka připojovací k připojení kovových částí</t>
  </si>
  <si>
    <t>210204201</t>
  </si>
  <si>
    <t>Montáž elektrovýzbroje stožárů osvětlení 1 okruh</t>
  </si>
  <si>
    <t>https://podminky.urs.cz/item/CS_URS_2023_02/210204201</t>
  </si>
  <si>
    <t>31674131</t>
  </si>
  <si>
    <t>výzbroj stožárová SV 6.16.4</t>
  </si>
  <si>
    <t>741122142</t>
  </si>
  <si>
    <t>Montáž kabel Cu plný kulatý žíla 5x1,5 až 2,5 mm2 zatažený v trubkách (např. CYKY)</t>
  </si>
  <si>
    <t>https://podminky.urs.cz/item/CS_URS_2023_02/741122142</t>
  </si>
  <si>
    <t>34111090</t>
  </si>
  <si>
    <t>kabel instalační jádro Cu plné izolace PVC plášť PVC 450/750V (CYKY) 5x1,5mm2</t>
  </si>
  <si>
    <t>210203901</t>
  </si>
  <si>
    <t>Montáž svítidel LED se zapojením vodičů průmyslových nebo venkovních na výložník nebo dřík</t>
  </si>
  <si>
    <t>https://podminky.urs.cz/item/CS_URS_2023_02/210203901</t>
  </si>
  <si>
    <t>M004</t>
  </si>
  <si>
    <t>Svítidlo SITECO Streetlight SL 11 micro | ST0.5a (5XC1B51E08DE)</t>
  </si>
  <si>
    <t>5XC10008XM4</t>
  </si>
  <si>
    <t>Příruba ke svítidlu</t>
  </si>
  <si>
    <t>210100096</t>
  </si>
  <si>
    <t>Ukončení vodičů na svorkovnici s otevřením a uzavřením krytu včetně zapojení průřezu žíly do 2,5 mm2</t>
  </si>
  <si>
    <t>https://podminky.urs.cz/item/CS_URS_2023_02/210100096</t>
  </si>
  <si>
    <t>210100101</t>
  </si>
  <si>
    <t>Ukončení vodičů na svorkovnici s otevřením a uzavřením krytu včetně zapojení průřezu žíly do 16 mm2</t>
  </si>
  <si>
    <t>https://podminky.urs.cz/item/CS_URS_2023_02/210100101</t>
  </si>
  <si>
    <t>K029</t>
  </si>
  <si>
    <t>Úprava napojovacího místa</t>
  </si>
  <si>
    <t>220300922</t>
  </si>
  <si>
    <t>Montáž svorkovnice do krabice se svorkou 2pólová</t>
  </si>
  <si>
    <t>https://podminky.urs.cz/item/CS_URS_2023_02/220300922</t>
  </si>
  <si>
    <t>221-412</t>
  </si>
  <si>
    <t>Svorka 221-412 spojovací Compact páčková, transparentní</t>
  </si>
  <si>
    <t>741122134</t>
  </si>
  <si>
    <t>Montáž kabel Cu plný kulatý žíla 4x16 až 25 mm2 zatažený v trubkách (např. CYKY)</t>
  </si>
  <si>
    <t>https://podminky.urs.cz/item/CS_URS_2023_02/741122134</t>
  </si>
  <si>
    <t>34571352</t>
  </si>
  <si>
    <t>trubka elektroinstalační ohebná dvouplášťová korugovaná (chránička) D 52/63mm, HDPE+LDPE</t>
  </si>
  <si>
    <t>210280002</t>
  </si>
  <si>
    <t>Zkoušky a prohlídky el rozvodů a zařízení celková prohlídka pro objem montážních prací přes 100 do 500 tis Kč</t>
  </si>
  <si>
    <t>https://podminky.urs.cz/item/CS_URS_2023_02/210280002</t>
  </si>
  <si>
    <t>011464000</t>
  </si>
  <si>
    <t>Měření (monitoring) úrovně osvětlení</t>
  </si>
  <si>
    <t>https://podminky.urs.cz/item/CS_URS_2023_02/011464000</t>
  </si>
  <si>
    <t>46-M</t>
  </si>
  <si>
    <t>Zemní práce při extr.mont.pracích</t>
  </si>
  <si>
    <t>468051121</t>
  </si>
  <si>
    <t>Bourání základu betonového při elektromontážích</t>
  </si>
  <si>
    <t>https://podminky.urs.cz/item/CS_URS_2023_02/468051121</t>
  </si>
  <si>
    <t>460391123</t>
  </si>
  <si>
    <t>Zásyp jam při elektromontážích ručně se zhutněním z hornin třídy I skupiny 3</t>
  </si>
  <si>
    <t>https://podminky.urs.cz/item/CS_URS_2023_02/460391123</t>
  </si>
  <si>
    <t>460141112</t>
  </si>
  <si>
    <t>Hloubení nezapažených jam při elektromontážích strojně v hornině tř I skupiny 3</t>
  </si>
  <si>
    <t>https://podminky.urs.cz/item/CS_URS_2023_02/460141112</t>
  </si>
  <si>
    <t>460641112</t>
  </si>
  <si>
    <t>Základové konstrukce při elektromontážích z monolitického betonu tř. C 12/15</t>
  </si>
  <si>
    <t>https://podminky.urs.cz/item/CS_URS_2023_02/460641112</t>
  </si>
  <si>
    <t>460791212</t>
  </si>
  <si>
    <t>Montáž trubek ochranných uložených volně do rýhy plastových ohebných, vnitřního průměru přes 32 do 50 mm</t>
  </si>
  <si>
    <t>https://podminky.urs.cz/item/CS_URS_2023_02/460791212</t>
  </si>
  <si>
    <t>34571350</t>
  </si>
  <si>
    <t>trubka elektroinstalační ohebná dvouplášťová korugovaná (chránička) D 32/40mm, HDPE+LDPE</t>
  </si>
  <si>
    <t>460010023</t>
  </si>
  <si>
    <t>Vytyčení trasy vedení kabelového podzemního v terénu volném</t>
  </si>
  <si>
    <t>km</t>
  </si>
  <si>
    <t>https://podminky.urs.cz/item/CS_URS_2023_02/460010023</t>
  </si>
  <si>
    <t>460171172</t>
  </si>
  <si>
    <t>Hloubení kabelových nezapažených rýh strojně š 35 cm hl 80 cm v hornině tř I skupiny 3</t>
  </si>
  <si>
    <t>https://podminky.urs.cz/item/CS_URS_2023_02/460171172</t>
  </si>
  <si>
    <t>460661111</t>
  </si>
  <si>
    <t>Kabelové lože z písku pro kabely nn bez zakrytí š lože do 35 cm</t>
  </si>
  <si>
    <t>https://podminky.urs.cz/item/CS_URS_2023_02/460661111</t>
  </si>
  <si>
    <t>460791213</t>
  </si>
  <si>
    <t>Montáž trubek ochranných plastových uložených volně do rýhy ohebných přes 50 do 90 mm</t>
  </si>
  <si>
    <t>https://podminky.urs.cz/item/CS_URS_2023_02/460791213</t>
  </si>
  <si>
    <t>460671113</t>
  </si>
  <si>
    <t>Výstražná fólie pro krytí kabelů šířky 34 cm</t>
  </si>
  <si>
    <t>https://podminky.urs.cz/item/CS_URS_2023_02/460671113</t>
  </si>
  <si>
    <t>34575105</t>
  </si>
  <si>
    <t>deska kabelová krycí PVC červená, 300x2mm</t>
  </si>
  <si>
    <t>460451182</t>
  </si>
  <si>
    <t>Zásyp kabelových rýh strojně se zhutněním š 35 cm hl 80 cm z horniny tř I skupiny 3</t>
  </si>
  <si>
    <t>https://podminky.urs.cz/item/CS_URS_2023_02/460451182</t>
  </si>
  <si>
    <t>460581121</t>
  </si>
  <si>
    <t>Zatravnění včetně zalití vodou na rovině</t>
  </si>
  <si>
    <t>https://podminky.urs.cz/item/CS_URS_2023_02/460581121</t>
  </si>
  <si>
    <t>460171312</t>
  </si>
  <si>
    <t>Hloubení kabelových nezapažených rýh strojně š 50 cm hl 110 cm v hornině tř I skupiny 3</t>
  </si>
  <si>
    <t>https://podminky.urs.cz/item/CS_URS_2023_02/460171312</t>
  </si>
  <si>
    <t>460281111</t>
  </si>
  <si>
    <t>Pažení příložné plné výkopů rýh kabelových hl do 2 m</t>
  </si>
  <si>
    <t>https://podminky.urs.cz/item/CS_URS_2023_02/460281111</t>
  </si>
  <si>
    <t>460742131</t>
  </si>
  <si>
    <t>Osazení kabelových prostupů z trub plastových do rýhy s obetonováním průměru do 10 cm</t>
  </si>
  <si>
    <t>https://podminky.urs.cz/item/CS_URS_2023_02/460742131</t>
  </si>
  <si>
    <t>460281121</t>
  </si>
  <si>
    <t>Odstranění pažení příložného plného výkopů rýh kabelových hl do 2 m</t>
  </si>
  <si>
    <t>https://podminky.urs.cz/item/CS_URS_2023_02/460281121</t>
  </si>
  <si>
    <t>460451322</t>
  </si>
  <si>
    <t>Zásyp kabelových rýh strojně se zhutněním š 50 cm hl 110 cm z horniny tř I skupiny 3</t>
  </si>
  <si>
    <t>https://podminky.urs.cz/item/CS_URS_2023_02/460451322</t>
  </si>
  <si>
    <t>468041123</t>
  </si>
  <si>
    <t>Řezání živičného podkladu nebo krytu při elektromontážích hl přes 10 do 15 cm</t>
  </si>
  <si>
    <t>https://podminky.urs.cz/item/CS_URS_2023_02/468041123</t>
  </si>
  <si>
    <t>468011143</t>
  </si>
  <si>
    <t>Odstranění podkladu nebo krytu komunikace při elektromontážích ze živice tl přes 10 do 15 cm</t>
  </si>
  <si>
    <t>https://podminky.urs.cz/item/CS_URS_2023_02/468011143</t>
  </si>
  <si>
    <t>468041112</t>
  </si>
  <si>
    <t>Řezání betonového podkladu nebo krytu při elektromontážích hl přes 10 do 15 cm</t>
  </si>
  <si>
    <t>https://podminky.urs.cz/item/CS_URS_2023_02/468041112</t>
  </si>
  <si>
    <t>468011131</t>
  </si>
  <si>
    <t>Odstranění podkladu nebo krytu komunikace při elektromontážích z betonu prostého tl do 15 cm</t>
  </si>
  <si>
    <t>https://podminky.urs.cz/item/CS_URS_2023_02/468011131</t>
  </si>
  <si>
    <t>460871132</t>
  </si>
  <si>
    <t>Podklad vozovky a chodníku ze štěrkopísku se zhutněním při elektromontážích tl přes 5 do 10 cm</t>
  </si>
  <si>
    <t>https://podminky.urs.cz/item/CS_URS_2023_02/460871132</t>
  </si>
  <si>
    <t>460871172</t>
  </si>
  <si>
    <t>Podklad vozovky a chodníku z betonu prostého při elektromontážích tl přes 10 do 15 cm</t>
  </si>
  <si>
    <t>https://podminky.urs.cz/item/CS_URS_2023_02/460871172</t>
  </si>
  <si>
    <t>576153311</t>
  </si>
  <si>
    <t>Asfaltový koberec mastixový SMA 16 (AKMH) tl 60 mm š do 3 m</t>
  </si>
  <si>
    <t>https://podminky.urs.cz/item/CS_URS_2023_02/576153311</t>
  </si>
  <si>
    <t>460791214</t>
  </si>
  <si>
    <t>Montáž trubek ochranných plastových uložených volně do rýhy ohebných přes 90 do 110 mm</t>
  </si>
  <si>
    <t>https://podminky.urs.cz/item/CS_URS_2023_02/460791214</t>
  </si>
  <si>
    <t>34571355</t>
  </si>
  <si>
    <t>trubka elektroinstalační ohebná dvouplášťová korugovaná (chránička) D 94/110mm, HDPE+LDPE</t>
  </si>
  <si>
    <t>130</t>
  </si>
  <si>
    <t>468021212</t>
  </si>
  <si>
    <t>Rozebrání dlažeb při elektromontážích ručně z dlaždic betonových nebo keramických do písku spáry nezalité</t>
  </si>
  <si>
    <t>132</t>
  </si>
  <si>
    <t>https://podminky.urs.cz/item/CS_URS_2023_02/468021212</t>
  </si>
  <si>
    <t>460881612</t>
  </si>
  <si>
    <t>Kladení dlažby z dlaždic betonových tvarovaných a zámkových do lože z kameniva těženého při elektromontážích</t>
  </si>
  <si>
    <t>134</t>
  </si>
  <si>
    <t>https://podminky.urs.cz/item/CS_URS_2023_02/460881612</t>
  </si>
  <si>
    <t>SO 02a - Veřejné osvětlení - Vedlejší a ostatní náklady</t>
  </si>
  <si>
    <t>141R00</t>
  </si>
  <si>
    <t>Přirážka za podružný materiál</t>
  </si>
  <si>
    <t>%</t>
  </si>
  <si>
    <t>136</t>
  </si>
  <si>
    <t>138</t>
  </si>
  <si>
    <t>034002000</t>
  </si>
  <si>
    <t>Zabezpečení staveniště</t>
  </si>
  <si>
    <t>140</t>
  </si>
  <si>
    <t>https://podminky.urs.cz/item/CS_URS_2023_02/034002000</t>
  </si>
  <si>
    <t>065002000</t>
  </si>
  <si>
    <t>Mimostaveništní doprava materiálů</t>
  </si>
  <si>
    <t>142</t>
  </si>
  <si>
    <t>https://podminky.urs.cz/item/CS_URS_2023_02/065002000</t>
  </si>
  <si>
    <t>071103000</t>
  </si>
  <si>
    <t>Provoz investora</t>
  </si>
  <si>
    <t>144</t>
  </si>
  <si>
    <t>https://podminky.urs.cz/item/CS_URS_2023_01/071103000</t>
  </si>
  <si>
    <t>201R00</t>
  </si>
  <si>
    <t>Podíl přidružených výkonů</t>
  </si>
  <si>
    <t>146</t>
  </si>
  <si>
    <t>202R00</t>
  </si>
  <si>
    <t>Zednické výpomoci</t>
  </si>
  <si>
    <t>148</t>
  </si>
  <si>
    <t>00R00</t>
  </si>
  <si>
    <t>Likvidace odpadu, odvoz suti a vybouraných hmot na skládku,</t>
  </si>
  <si>
    <t>150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</si>
</sst>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37" fillId="2" borderId="22" xfId="0" applyNumberFormat="1" applyFont="1" applyFill="1" applyBorder="1" applyAlignment="1" applyProtection="1">
      <alignment vertical="center"/>
      <protection locked="0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251101" TargetMode="External" /><Relationship Id="rId2" Type="http://schemas.openxmlformats.org/officeDocument/2006/relationships/hyperlink" Target="https://podminky.urs.cz/item/CS_URS_2023_02/113106121" TargetMode="External" /><Relationship Id="rId3" Type="http://schemas.openxmlformats.org/officeDocument/2006/relationships/hyperlink" Target="https://podminky.urs.cz/item/CS_URS_2023_02/113106132" TargetMode="External" /><Relationship Id="rId4" Type="http://schemas.openxmlformats.org/officeDocument/2006/relationships/hyperlink" Target="https://podminky.urs.cz/item/CS_URS_2023_02/113106133" TargetMode="External" /><Relationship Id="rId5" Type="http://schemas.openxmlformats.org/officeDocument/2006/relationships/hyperlink" Target="https://podminky.urs.cz/item/CS_URS_2023_02/113107161" TargetMode="External" /><Relationship Id="rId6" Type="http://schemas.openxmlformats.org/officeDocument/2006/relationships/hyperlink" Target="https://podminky.urs.cz/item/CS_URS_2023_02/113107222" TargetMode="External" /><Relationship Id="rId7" Type="http://schemas.openxmlformats.org/officeDocument/2006/relationships/hyperlink" Target="https://podminky.urs.cz/item/CS_URS_2023_02/113107223" TargetMode="External" /><Relationship Id="rId8" Type="http://schemas.openxmlformats.org/officeDocument/2006/relationships/hyperlink" Target="https://podminky.urs.cz/item/CS_URS_2023_02/113107224" TargetMode="External" /><Relationship Id="rId9" Type="http://schemas.openxmlformats.org/officeDocument/2006/relationships/hyperlink" Target="https://podminky.urs.cz/item/CS_URS_2023_02/113107232" TargetMode="External" /><Relationship Id="rId10" Type="http://schemas.openxmlformats.org/officeDocument/2006/relationships/hyperlink" Target="https://podminky.urs.cz/item/CS_URS_2023_02/113107242" TargetMode="External" /><Relationship Id="rId11" Type="http://schemas.openxmlformats.org/officeDocument/2006/relationships/hyperlink" Target="https://podminky.urs.cz/item/CS_URS_2023_02/113107321" TargetMode="External" /><Relationship Id="rId12" Type="http://schemas.openxmlformats.org/officeDocument/2006/relationships/hyperlink" Target="https://podminky.urs.cz/item/CS_URS_2023_02/113107322" TargetMode="External" /><Relationship Id="rId13" Type="http://schemas.openxmlformats.org/officeDocument/2006/relationships/hyperlink" Target="https://podminky.urs.cz/item/CS_URS_2023_02/113107323" TargetMode="External" /><Relationship Id="rId14" Type="http://schemas.openxmlformats.org/officeDocument/2006/relationships/hyperlink" Target="https://podminky.urs.cz/item/CS_URS_2023_02/113107330" TargetMode="External" /><Relationship Id="rId15" Type="http://schemas.openxmlformats.org/officeDocument/2006/relationships/hyperlink" Target="https://podminky.urs.cz/item/CS_URS_2023_02/113107331" TargetMode="External" /><Relationship Id="rId16" Type="http://schemas.openxmlformats.org/officeDocument/2006/relationships/hyperlink" Target="https://podminky.urs.cz/item/CS_URS_2023_02/113154122" TargetMode="External" /><Relationship Id="rId17" Type="http://schemas.openxmlformats.org/officeDocument/2006/relationships/hyperlink" Target="https://podminky.urs.cz/item/CS_URS_2023_02/113154123" TargetMode="External" /><Relationship Id="rId18" Type="http://schemas.openxmlformats.org/officeDocument/2006/relationships/hyperlink" Target="https://podminky.urs.cz/item/CS_URS_2023_02/113154363" TargetMode="External" /><Relationship Id="rId19" Type="http://schemas.openxmlformats.org/officeDocument/2006/relationships/hyperlink" Target="https://podminky.urs.cz/item/CS_URS_2023_02/113201112" TargetMode="External" /><Relationship Id="rId20" Type="http://schemas.openxmlformats.org/officeDocument/2006/relationships/hyperlink" Target="https://podminky.urs.cz/item/CS_URS_2023_02/113202111" TargetMode="External" /><Relationship Id="rId21" Type="http://schemas.openxmlformats.org/officeDocument/2006/relationships/hyperlink" Target="https://podminky.urs.cz/item/CS_URS_2023_02/121151103" TargetMode="External" /><Relationship Id="rId22" Type="http://schemas.openxmlformats.org/officeDocument/2006/relationships/hyperlink" Target="https://podminky.urs.cz/item/CS_URS_2023_02/121151113" TargetMode="External" /><Relationship Id="rId23" Type="http://schemas.openxmlformats.org/officeDocument/2006/relationships/hyperlink" Target="https://podminky.urs.cz/item/CS_URS_2023_02/122251101" TargetMode="External" /><Relationship Id="rId24" Type="http://schemas.openxmlformats.org/officeDocument/2006/relationships/hyperlink" Target="https://podminky.urs.cz/item/CS_URS_2023_02/122351104" TargetMode="External" /><Relationship Id="rId25" Type="http://schemas.openxmlformats.org/officeDocument/2006/relationships/hyperlink" Target="https://podminky.urs.cz/item/CS_URS_2023_02/132351251" TargetMode="External" /><Relationship Id="rId26" Type="http://schemas.openxmlformats.org/officeDocument/2006/relationships/hyperlink" Target="https://podminky.urs.cz/item/CS_URS_2023_02/151101101" TargetMode="External" /><Relationship Id="rId27" Type="http://schemas.openxmlformats.org/officeDocument/2006/relationships/hyperlink" Target="https://podminky.urs.cz/item/CS_URS_2023_02/151101111" TargetMode="External" /><Relationship Id="rId28" Type="http://schemas.openxmlformats.org/officeDocument/2006/relationships/hyperlink" Target="https://podminky.urs.cz/item/CS_URS_2023_02/162651112" TargetMode="External" /><Relationship Id="rId29" Type="http://schemas.openxmlformats.org/officeDocument/2006/relationships/hyperlink" Target="https://podminky.urs.cz/item/CS_URS_2023_02/162651132" TargetMode="External" /><Relationship Id="rId30" Type="http://schemas.openxmlformats.org/officeDocument/2006/relationships/hyperlink" Target="https://podminky.urs.cz/item/CS_URS_2023_02/171201231" TargetMode="External" /><Relationship Id="rId31" Type="http://schemas.openxmlformats.org/officeDocument/2006/relationships/hyperlink" Target="https://podminky.urs.cz/item/CS_URS_2023_02/174151101" TargetMode="External" /><Relationship Id="rId32" Type="http://schemas.openxmlformats.org/officeDocument/2006/relationships/hyperlink" Target="https://podminky.urs.cz/item/CS_URS_2023_02/175151101" TargetMode="External" /><Relationship Id="rId33" Type="http://schemas.openxmlformats.org/officeDocument/2006/relationships/hyperlink" Target="https://podminky.urs.cz/item/CS_URS_2023_02/181351103" TargetMode="External" /><Relationship Id="rId34" Type="http://schemas.openxmlformats.org/officeDocument/2006/relationships/hyperlink" Target="https://podminky.urs.cz/item/CS_URS_2023_02/181411131" TargetMode="External" /><Relationship Id="rId35" Type="http://schemas.openxmlformats.org/officeDocument/2006/relationships/hyperlink" Target="https://podminky.urs.cz/item/CS_URS_2023_02/181951112" TargetMode="External" /><Relationship Id="rId36" Type="http://schemas.openxmlformats.org/officeDocument/2006/relationships/hyperlink" Target="https://podminky.urs.cz/item/CS_URS_2023_02/275313711" TargetMode="External" /><Relationship Id="rId37" Type="http://schemas.openxmlformats.org/officeDocument/2006/relationships/hyperlink" Target="https://podminky.urs.cz/item/CS_URS_2023_02/317322611" TargetMode="External" /><Relationship Id="rId38" Type="http://schemas.openxmlformats.org/officeDocument/2006/relationships/hyperlink" Target="https://podminky.urs.cz/item/CS_URS_2023_02/317351101" TargetMode="External" /><Relationship Id="rId39" Type="http://schemas.openxmlformats.org/officeDocument/2006/relationships/hyperlink" Target="https://podminky.urs.cz/item/CS_URS_2023_02/317351102" TargetMode="External" /><Relationship Id="rId40" Type="http://schemas.openxmlformats.org/officeDocument/2006/relationships/hyperlink" Target="https://podminky.urs.cz/item/CS_URS_2023_02/317361321" TargetMode="External" /><Relationship Id="rId41" Type="http://schemas.openxmlformats.org/officeDocument/2006/relationships/hyperlink" Target="https://podminky.urs.cz/item/CS_URS_2023_02/339921131" TargetMode="External" /><Relationship Id="rId42" Type="http://schemas.openxmlformats.org/officeDocument/2006/relationships/hyperlink" Target="https://podminky.urs.cz/item/CS_URS_2023_02/389381001" TargetMode="External" /><Relationship Id="rId43" Type="http://schemas.openxmlformats.org/officeDocument/2006/relationships/hyperlink" Target="https://podminky.urs.cz/item/CS_URS_2023_02/451573111" TargetMode="External" /><Relationship Id="rId44" Type="http://schemas.openxmlformats.org/officeDocument/2006/relationships/hyperlink" Target="https://podminky.urs.cz/item/CS_URS_2023_02/564851013" TargetMode="External" /><Relationship Id="rId45" Type="http://schemas.openxmlformats.org/officeDocument/2006/relationships/hyperlink" Target="https://podminky.urs.cz/item/CS_URS_2023_02/564851111" TargetMode="External" /><Relationship Id="rId46" Type="http://schemas.openxmlformats.org/officeDocument/2006/relationships/hyperlink" Target="https://podminky.urs.cz/item/CS_URS_2023_02/564851113" TargetMode="External" /><Relationship Id="rId47" Type="http://schemas.openxmlformats.org/officeDocument/2006/relationships/hyperlink" Target="https://podminky.urs.cz/item/CS_URS_2023_02/564871111" TargetMode="External" /><Relationship Id="rId48" Type="http://schemas.openxmlformats.org/officeDocument/2006/relationships/hyperlink" Target="https://podminky.urs.cz/item/CS_URS_2023_02/565135121" TargetMode="External" /><Relationship Id="rId49" Type="http://schemas.openxmlformats.org/officeDocument/2006/relationships/hyperlink" Target="https://podminky.urs.cz/item/CS_URS_2023_02/573191111" TargetMode="External" /><Relationship Id="rId50" Type="http://schemas.openxmlformats.org/officeDocument/2006/relationships/hyperlink" Target="https://podminky.urs.cz/item/CS_URS_2023_02/573231111" TargetMode="External" /><Relationship Id="rId51" Type="http://schemas.openxmlformats.org/officeDocument/2006/relationships/hyperlink" Target="https://podminky.urs.cz/item/CS_URS_2023_02/577134211" TargetMode="External" /><Relationship Id="rId52" Type="http://schemas.openxmlformats.org/officeDocument/2006/relationships/hyperlink" Target="https://podminky.urs.cz/item/CS_URS_2023_02/577134221" TargetMode="External" /><Relationship Id="rId53" Type="http://schemas.openxmlformats.org/officeDocument/2006/relationships/hyperlink" Target="https://podminky.urs.cz/item/CS_URS_2023_02/577155122" TargetMode="External" /><Relationship Id="rId54" Type="http://schemas.openxmlformats.org/officeDocument/2006/relationships/hyperlink" Target="https://podminky.urs.cz/item/CS_URS_2023_02/596211111" TargetMode="External" /><Relationship Id="rId55" Type="http://schemas.openxmlformats.org/officeDocument/2006/relationships/hyperlink" Target="https://podminky.urs.cz/item/CS_URS_2023_02/596211113" TargetMode="External" /><Relationship Id="rId56" Type="http://schemas.openxmlformats.org/officeDocument/2006/relationships/hyperlink" Target="https://podminky.urs.cz/item/CS_URS_2023_02/596212211" TargetMode="External" /><Relationship Id="rId57" Type="http://schemas.openxmlformats.org/officeDocument/2006/relationships/hyperlink" Target="https://podminky.urs.cz/item/CS_URS_2023_02/596212212" TargetMode="External" /><Relationship Id="rId58" Type="http://schemas.openxmlformats.org/officeDocument/2006/relationships/hyperlink" Target="https://podminky.urs.cz/item/CS_URS_2023_02/622331141" TargetMode="External" /><Relationship Id="rId59" Type="http://schemas.openxmlformats.org/officeDocument/2006/relationships/hyperlink" Target="https://podminky.urs.cz/item/CS_URS_2023_02/871355231" TargetMode="External" /><Relationship Id="rId60" Type="http://schemas.openxmlformats.org/officeDocument/2006/relationships/hyperlink" Target="https://podminky.urs.cz/item/CS_URS_2023_02/871365811" TargetMode="External" /><Relationship Id="rId61" Type="http://schemas.openxmlformats.org/officeDocument/2006/relationships/hyperlink" Target="https://podminky.urs.cz/item/CS_URS_2023_02/895941302" TargetMode="External" /><Relationship Id="rId62" Type="http://schemas.openxmlformats.org/officeDocument/2006/relationships/hyperlink" Target="https://podminky.urs.cz/item/CS_URS_2023_02/895941314" TargetMode="External" /><Relationship Id="rId63" Type="http://schemas.openxmlformats.org/officeDocument/2006/relationships/hyperlink" Target="https://podminky.urs.cz/item/CS_URS_2023_02/895941323" TargetMode="External" /><Relationship Id="rId64" Type="http://schemas.openxmlformats.org/officeDocument/2006/relationships/hyperlink" Target="https://podminky.urs.cz/item/CS_URS_2023_02/899132111" TargetMode="External" /><Relationship Id="rId65" Type="http://schemas.openxmlformats.org/officeDocument/2006/relationships/hyperlink" Target="https://podminky.urs.cz/item/CS_URS_2023_02/899204112" TargetMode="External" /><Relationship Id="rId66" Type="http://schemas.openxmlformats.org/officeDocument/2006/relationships/hyperlink" Target="https://podminky.urs.cz/item/CS_URS_2023_02/911121111" TargetMode="External" /><Relationship Id="rId67" Type="http://schemas.openxmlformats.org/officeDocument/2006/relationships/hyperlink" Target="https://podminky.urs.cz/item/CS_URS_2023_02/914511111" TargetMode="External" /><Relationship Id="rId68" Type="http://schemas.openxmlformats.org/officeDocument/2006/relationships/hyperlink" Target="https://podminky.urs.cz/item/CS_URS_2023_02/915211112" TargetMode="External" /><Relationship Id="rId69" Type="http://schemas.openxmlformats.org/officeDocument/2006/relationships/hyperlink" Target="https://podminky.urs.cz/item/CS_URS_2023_02/915211116" TargetMode="External" /><Relationship Id="rId70" Type="http://schemas.openxmlformats.org/officeDocument/2006/relationships/hyperlink" Target="https://podminky.urs.cz/item/CS_URS_2023_02/915221122" TargetMode="External" /><Relationship Id="rId71" Type="http://schemas.openxmlformats.org/officeDocument/2006/relationships/hyperlink" Target="https://podminky.urs.cz/item/CS_URS_2023_02/915231112" TargetMode="External" /><Relationship Id="rId72" Type="http://schemas.openxmlformats.org/officeDocument/2006/relationships/hyperlink" Target="https://podminky.urs.cz/item/CS_URS_2023_02/915611111" TargetMode="External" /><Relationship Id="rId73" Type="http://schemas.openxmlformats.org/officeDocument/2006/relationships/hyperlink" Target="https://podminky.urs.cz/item/CS_URS_2023_02/915621111" TargetMode="External" /><Relationship Id="rId74" Type="http://schemas.openxmlformats.org/officeDocument/2006/relationships/hyperlink" Target="https://podminky.urs.cz/item/CS_URS_2023_02/916131213" TargetMode="External" /><Relationship Id="rId75" Type="http://schemas.openxmlformats.org/officeDocument/2006/relationships/hyperlink" Target="https://podminky.urs.cz/item/CS_URS_2023_02/916231213" TargetMode="External" /><Relationship Id="rId76" Type="http://schemas.openxmlformats.org/officeDocument/2006/relationships/hyperlink" Target="https://podminky.urs.cz/item/CS_URS_2023_02/916241113" TargetMode="External" /><Relationship Id="rId77" Type="http://schemas.openxmlformats.org/officeDocument/2006/relationships/hyperlink" Target="https://podminky.urs.cz/item/CS_URS_2023_02/919732211" TargetMode="External" /><Relationship Id="rId78" Type="http://schemas.openxmlformats.org/officeDocument/2006/relationships/hyperlink" Target="https://podminky.urs.cz/item/CS_URS_2023_02/919735112" TargetMode="External" /><Relationship Id="rId79" Type="http://schemas.openxmlformats.org/officeDocument/2006/relationships/hyperlink" Target="https://podminky.urs.cz/item/CS_URS_2023_02/935111111" TargetMode="External" /><Relationship Id="rId80" Type="http://schemas.openxmlformats.org/officeDocument/2006/relationships/hyperlink" Target="https://podminky.urs.cz/item/CS_URS_2023_02/938903115R" TargetMode="External" /><Relationship Id="rId81" Type="http://schemas.openxmlformats.org/officeDocument/2006/relationships/hyperlink" Target="https://podminky.urs.cz/item/CS_URS_2023_02/961044111" TargetMode="External" /><Relationship Id="rId82" Type="http://schemas.openxmlformats.org/officeDocument/2006/relationships/hyperlink" Target="https://podminky.urs.cz/item/CS_URS_2023_02/962042320" TargetMode="External" /><Relationship Id="rId83" Type="http://schemas.openxmlformats.org/officeDocument/2006/relationships/hyperlink" Target="https://podminky.urs.cz/item/CS_URS_2023_02/966005111" TargetMode="External" /><Relationship Id="rId84" Type="http://schemas.openxmlformats.org/officeDocument/2006/relationships/hyperlink" Target="https://podminky.urs.cz/item/CS_URS_2023_02/966005211" TargetMode="External" /><Relationship Id="rId85" Type="http://schemas.openxmlformats.org/officeDocument/2006/relationships/hyperlink" Target="https://podminky.urs.cz/item/CS_URS_2023_02/966006132" TargetMode="External" /><Relationship Id="rId86" Type="http://schemas.openxmlformats.org/officeDocument/2006/relationships/hyperlink" Target="https://podminky.urs.cz/item/CS_URS_2023_02/966053121" TargetMode="External" /><Relationship Id="rId87" Type="http://schemas.openxmlformats.org/officeDocument/2006/relationships/hyperlink" Target="https://podminky.urs.cz/item/CS_URS_2023_02/978036191" TargetMode="External" /><Relationship Id="rId88" Type="http://schemas.openxmlformats.org/officeDocument/2006/relationships/hyperlink" Target="https://podminky.urs.cz/item/CS_URS_2023_02/979024443" TargetMode="External" /><Relationship Id="rId89" Type="http://schemas.openxmlformats.org/officeDocument/2006/relationships/hyperlink" Target="https://podminky.urs.cz/item/CS_URS_2023_02/979054441" TargetMode="External" /><Relationship Id="rId90" Type="http://schemas.openxmlformats.org/officeDocument/2006/relationships/hyperlink" Target="https://podminky.urs.cz/item/CS_URS_2023_02/997013813" TargetMode="External" /><Relationship Id="rId91" Type="http://schemas.openxmlformats.org/officeDocument/2006/relationships/hyperlink" Target="https://podminky.urs.cz/item/CS_URS_2023_02/997221561" TargetMode="External" /><Relationship Id="rId92" Type="http://schemas.openxmlformats.org/officeDocument/2006/relationships/hyperlink" Target="https://podminky.urs.cz/item/CS_URS_2023_02/997221569" TargetMode="External" /><Relationship Id="rId93" Type="http://schemas.openxmlformats.org/officeDocument/2006/relationships/hyperlink" Target="https://podminky.urs.cz/item/CS_URS_2023_02/997221861" TargetMode="External" /><Relationship Id="rId94" Type="http://schemas.openxmlformats.org/officeDocument/2006/relationships/hyperlink" Target="https://podminky.urs.cz/item/CS_URS_2023_02/997221873" TargetMode="External" /><Relationship Id="rId95" Type="http://schemas.openxmlformats.org/officeDocument/2006/relationships/hyperlink" Target="https://podminky.urs.cz/item/CS_URS_2023_02/997221875" TargetMode="External" /><Relationship Id="rId96" Type="http://schemas.openxmlformats.org/officeDocument/2006/relationships/hyperlink" Target="https://podminky.urs.cz/item/CS_URS_2023_02/998225111" TargetMode="External" /><Relationship Id="rId9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0001000" TargetMode="External" /><Relationship Id="rId2" Type="http://schemas.openxmlformats.org/officeDocument/2006/relationships/hyperlink" Target="https://podminky.urs.cz/item/CS_URS_2023_02/013254000" TargetMode="External" /><Relationship Id="rId3" Type="http://schemas.openxmlformats.org/officeDocument/2006/relationships/hyperlink" Target="https://podminky.urs.cz/item/CS_URS_2023_02/013274000" TargetMode="External" /><Relationship Id="rId4" Type="http://schemas.openxmlformats.org/officeDocument/2006/relationships/hyperlink" Target="https://podminky.urs.cz/item/CS_URS_2023_01/030001000" TargetMode="External" /><Relationship Id="rId5" Type="http://schemas.openxmlformats.org/officeDocument/2006/relationships/hyperlink" Target="https://podminky.urs.cz/item/CS_URS_2023_01/034303000" TargetMode="External" /><Relationship Id="rId6" Type="http://schemas.openxmlformats.org/officeDocument/2006/relationships/hyperlink" Target="https://podminky.urs.cz/item/CS_URS_2023_02/041403000" TargetMode="External" /><Relationship Id="rId7" Type="http://schemas.openxmlformats.org/officeDocument/2006/relationships/hyperlink" Target="https://podminky.urs.cz/item/CS_URS_2023_02/043134000" TargetMode="External" /><Relationship Id="rId8" Type="http://schemas.openxmlformats.org/officeDocument/2006/relationships/hyperlink" Target="https://podminky.urs.cz/item/CS_URS_2023_02/045002000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218202016" TargetMode="External" /><Relationship Id="rId2" Type="http://schemas.openxmlformats.org/officeDocument/2006/relationships/hyperlink" Target="https://podminky.urs.cz/item/CS_URS_2023_02/218204201" TargetMode="External" /><Relationship Id="rId3" Type="http://schemas.openxmlformats.org/officeDocument/2006/relationships/hyperlink" Target="https://podminky.urs.cz/item/CS_URS_2023_02/218220300" TargetMode="External" /><Relationship Id="rId4" Type="http://schemas.openxmlformats.org/officeDocument/2006/relationships/hyperlink" Target="https://podminky.urs.cz/item/CS_URS_2023_02/218100003" TargetMode="External" /><Relationship Id="rId5" Type="http://schemas.openxmlformats.org/officeDocument/2006/relationships/hyperlink" Target="https://podminky.urs.cz/item/CS_URS_2023_02/218100001" TargetMode="External" /><Relationship Id="rId6" Type="http://schemas.openxmlformats.org/officeDocument/2006/relationships/hyperlink" Target="https://podminky.urs.cz/item/CS_URS_2023_02/218204011" TargetMode="External" /><Relationship Id="rId7" Type="http://schemas.openxmlformats.org/officeDocument/2006/relationships/hyperlink" Target="https://podminky.urs.cz/item/CS_URS_2023_02/945421110" TargetMode="External" /><Relationship Id="rId8" Type="http://schemas.openxmlformats.org/officeDocument/2006/relationships/hyperlink" Target="https://podminky.urs.cz/item/CS_URS_2023_02/871361101" TargetMode="External" /><Relationship Id="rId9" Type="http://schemas.openxmlformats.org/officeDocument/2006/relationships/hyperlink" Target="https://podminky.urs.cz/item/CS_URS_2023_02/210204011" TargetMode="External" /><Relationship Id="rId10" Type="http://schemas.openxmlformats.org/officeDocument/2006/relationships/hyperlink" Target="https://podminky.urs.cz/item/CS_URS_2023_02/210812035" TargetMode="External" /><Relationship Id="rId11" Type="http://schemas.openxmlformats.org/officeDocument/2006/relationships/hyperlink" Target="https://podminky.urs.cz/item/CS_URS_2023_02/210100252" TargetMode="External" /><Relationship Id="rId12" Type="http://schemas.openxmlformats.org/officeDocument/2006/relationships/hyperlink" Target="https://podminky.urs.cz/item/CS_URS_2023_02/741410041" TargetMode="External" /><Relationship Id="rId13" Type="http://schemas.openxmlformats.org/officeDocument/2006/relationships/hyperlink" Target="https://podminky.urs.cz/item/CS_URS_2023_02/210220301" TargetMode="External" /><Relationship Id="rId14" Type="http://schemas.openxmlformats.org/officeDocument/2006/relationships/hyperlink" Target="https://podminky.urs.cz/item/CS_URS_2023_02/210204201" TargetMode="External" /><Relationship Id="rId15" Type="http://schemas.openxmlformats.org/officeDocument/2006/relationships/hyperlink" Target="https://podminky.urs.cz/item/CS_URS_2023_02/741122142" TargetMode="External" /><Relationship Id="rId16" Type="http://schemas.openxmlformats.org/officeDocument/2006/relationships/hyperlink" Target="https://podminky.urs.cz/item/CS_URS_2023_02/210203901" TargetMode="External" /><Relationship Id="rId17" Type="http://schemas.openxmlformats.org/officeDocument/2006/relationships/hyperlink" Target="https://podminky.urs.cz/item/CS_URS_2023_02/210100096" TargetMode="External" /><Relationship Id="rId18" Type="http://schemas.openxmlformats.org/officeDocument/2006/relationships/hyperlink" Target="https://podminky.urs.cz/item/CS_URS_2023_02/210100101" TargetMode="External" /><Relationship Id="rId19" Type="http://schemas.openxmlformats.org/officeDocument/2006/relationships/hyperlink" Target="https://podminky.urs.cz/item/CS_URS_2023_02/220300922" TargetMode="External" /><Relationship Id="rId20" Type="http://schemas.openxmlformats.org/officeDocument/2006/relationships/hyperlink" Target="https://podminky.urs.cz/item/CS_URS_2023_02/741122134" TargetMode="External" /><Relationship Id="rId21" Type="http://schemas.openxmlformats.org/officeDocument/2006/relationships/hyperlink" Target="https://podminky.urs.cz/item/CS_URS_2023_02/210280002" TargetMode="External" /><Relationship Id="rId22" Type="http://schemas.openxmlformats.org/officeDocument/2006/relationships/hyperlink" Target="https://podminky.urs.cz/item/CS_URS_2023_02/011464000" TargetMode="External" /><Relationship Id="rId23" Type="http://schemas.openxmlformats.org/officeDocument/2006/relationships/hyperlink" Target="https://podminky.urs.cz/item/CS_URS_2023_02/468051121" TargetMode="External" /><Relationship Id="rId24" Type="http://schemas.openxmlformats.org/officeDocument/2006/relationships/hyperlink" Target="https://podminky.urs.cz/item/CS_URS_2023_02/460391123" TargetMode="External" /><Relationship Id="rId25" Type="http://schemas.openxmlformats.org/officeDocument/2006/relationships/hyperlink" Target="https://podminky.urs.cz/item/CS_URS_2023_02/460141112" TargetMode="External" /><Relationship Id="rId26" Type="http://schemas.openxmlformats.org/officeDocument/2006/relationships/hyperlink" Target="https://podminky.urs.cz/item/CS_URS_2023_02/460641112" TargetMode="External" /><Relationship Id="rId27" Type="http://schemas.openxmlformats.org/officeDocument/2006/relationships/hyperlink" Target="https://podminky.urs.cz/item/CS_URS_2023_02/460791212" TargetMode="External" /><Relationship Id="rId28" Type="http://schemas.openxmlformats.org/officeDocument/2006/relationships/hyperlink" Target="https://podminky.urs.cz/item/CS_URS_2023_02/460010023" TargetMode="External" /><Relationship Id="rId29" Type="http://schemas.openxmlformats.org/officeDocument/2006/relationships/hyperlink" Target="https://podminky.urs.cz/item/CS_URS_2023_02/460171172" TargetMode="External" /><Relationship Id="rId30" Type="http://schemas.openxmlformats.org/officeDocument/2006/relationships/hyperlink" Target="https://podminky.urs.cz/item/CS_URS_2023_02/460661111" TargetMode="External" /><Relationship Id="rId31" Type="http://schemas.openxmlformats.org/officeDocument/2006/relationships/hyperlink" Target="https://podminky.urs.cz/item/CS_URS_2023_02/460791213" TargetMode="External" /><Relationship Id="rId32" Type="http://schemas.openxmlformats.org/officeDocument/2006/relationships/hyperlink" Target="https://podminky.urs.cz/item/CS_URS_2023_02/460671113" TargetMode="External" /><Relationship Id="rId33" Type="http://schemas.openxmlformats.org/officeDocument/2006/relationships/hyperlink" Target="https://podminky.urs.cz/item/CS_URS_2023_02/460451182" TargetMode="External" /><Relationship Id="rId34" Type="http://schemas.openxmlformats.org/officeDocument/2006/relationships/hyperlink" Target="https://podminky.urs.cz/item/CS_URS_2023_02/460581121" TargetMode="External" /><Relationship Id="rId35" Type="http://schemas.openxmlformats.org/officeDocument/2006/relationships/hyperlink" Target="https://podminky.urs.cz/item/CS_URS_2023_02/460171312" TargetMode="External" /><Relationship Id="rId36" Type="http://schemas.openxmlformats.org/officeDocument/2006/relationships/hyperlink" Target="https://podminky.urs.cz/item/CS_URS_2023_02/460281111" TargetMode="External" /><Relationship Id="rId37" Type="http://schemas.openxmlformats.org/officeDocument/2006/relationships/hyperlink" Target="https://podminky.urs.cz/item/CS_URS_2023_02/460742131" TargetMode="External" /><Relationship Id="rId38" Type="http://schemas.openxmlformats.org/officeDocument/2006/relationships/hyperlink" Target="https://podminky.urs.cz/item/CS_URS_2023_02/460281121" TargetMode="External" /><Relationship Id="rId39" Type="http://schemas.openxmlformats.org/officeDocument/2006/relationships/hyperlink" Target="https://podminky.urs.cz/item/CS_URS_2023_02/460451322" TargetMode="External" /><Relationship Id="rId40" Type="http://schemas.openxmlformats.org/officeDocument/2006/relationships/hyperlink" Target="https://podminky.urs.cz/item/CS_URS_2023_02/468041123" TargetMode="External" /><Relationship Id="rId41" Type="http://schemas.openxmlformats.org/officeDocument/2006/relationships/hyperlink" Target="https://podminky.urs.cz/item/CS_URS_2023_02/468011143" TargetMode="External" /><Relationship Id="rId42" Type="http://schemas.openxmlformats.org/officeDocument/2006/relationships/hyperlink" Target="https://podminky.urs.cz/item/CS_URS_2023_02/468041112" TargetMode="External" /><Relationship Id="rId43" Type="http://schemas.openxmlformats.org/officeDocument/2006/relationships/hyperlink" Target="https://podminky.urs.cz/item/CS_URS_2023_02/468011131" TargetMode="External" /><Relationship Id="rId44" Type="http://schemas.openxmlformats.org/officeDocument/2006/relationships/hyperlink" Target="https://podminky.urs.cz/item/CS_URS_2023_02/460871132" TargetMode="External" /><Relationship Id="rId45" Type="http://schemas.openxmlformats.org/officeDocument/2006/relationships/hyperlink" Target="https://podminky.urs.cz/item/CS_URS_2023_02/460871172" TargetMode="External" /><Relationship Id="rId46" Type="http://schemas.openxmlformats.org/officeDocument/2006/relationships/hyperlink" Target="https://podminky.urs.cz/item/CS_URS_2023_02/576153311" TargetMode="External" /><Relationship Id="rId47" Type="http://schemas.openxmlformats.org/officeDocument/2006/relationships/hyperlink" Target="https://podminky.urs.cz/item/CS_URS_2023_02/460791214" TargetMode="External" /><Relationship Id="rId48" Type="http://schemas.openxmlformats.org/officeDocument/2006/relationships/hyperlink" Target="https://podminky.urs.cz/item/CS_URS_2023_02/468021212" TargetMode="External" /><Relationship Id="rId49" Type="http://schemas.openxmlformats.org/officeDocument/2006/relationships/hyperlink" Target="https://podminky.urs.cz/item/CS_URS_2023_02/460881612" TargetMode="External" /><Relationship Id="rId50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3254000" TargetMode="External" /><Relationship Id="rId2" Type="http://schemas.openxmlformats.org/officeDocument/2006/relationships/hyperlink" Target="https://podminky.urs.cz/item/CS_URS_2023_02/034002000" TargetMode="External" /><Relationship Id="rId3" Type="http://schemas.openxmlformats.org/officeDocument/2006/relationships/hyperlink" Target="https://podminky.urs.cz/item/CS_URS_2023_02/065002000" TargetMode="External" /><Relationship Id="rId4" Type="http://schemas.openxmlformats.org/officeDocument/2006/relationships/hyperlink" Target="https://podminky.urs.cz/item/CS_URS_2023_01/071103000" TargetMode="External" /><Relationship Id="rId5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11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Rekonstrukce ul. Hálkova_R4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30. 10. 2023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25.6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Statutární město Teplice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PROJEKTY CHLADNÝ s.r.o.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Ladislav Marek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ROUND(SUM(AG55:AG58),2)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ROUND(SUM(AS55:AS58),2)</f>
        <v>0</v>
      </c>
      <c r="AT54" s="106">
        <f>ROUND(SUM(AV54:AW54),2)</f>
        <v>0</v>
      </c>
      <c r="AU54" s="107">
        <f>ROUND(SUM(AU55:AU58),5)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ROUND(SUM(AZ55:AZ58),2)</f>
        <v>0</v>
      </c>
      <c r="BA54" s="106">
        <f>ROUND(SUM(BA55:BA58),2)</f>
        <v>0</v>
      </c>
      <c r="BB54" s="106">
        <f>ROUND(SUM(BB55:BB58),2)</f>
        <v>0</v>
      </c>
      <c r="BC54" s="106">
        <f>ROUND(SUM(BC55:BC58),2)</f>
        <v>0</v>
      </c>
      <c r="BD54" s="108">
        <f>ROUND(SUM(BD55:BD58),2)</f>
        <v>0</v>
      </c>
      <c r="BE54" s="6"/>
      <c r="BS54" s="109" t="s">
        <v>71</v>
      </c>
      <c r="BT54" s="109" t="s">
        <v>72</v>
      </c>
      <c r="BU54" s="110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7" customFormat="1" ht="16.5" customHeight="1">
      <c r="A55" s="111" t="s">
        <v>76</v>
      </c>
      <c r="B55" s="112"/>
      <c r="C55" s="113"/>
      <c r="D55" s="114" t="s">
        <v>77</v>
      </c>
      <c r="E55" s="114"/>
      <c r="F55" s="114"/>
      <c r="G55" s="114"/>
      <c r="H55" s="114"/>
      <c r="I55" s="115"/>
      <c r="J55" s="114" t="s">
        <v>78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 01 - Komunikace'!J30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79</v>
      </c>
      <c r="AR55" s="118"/>
      <c r="AS55" s="119">
        <v>0</v>
      </c>
      <c r="AT55" s="120">
        <f>ROUND(SUM(AV55:AW55),2)</f>
        <v>0</v>
      </c>
      <c r="AU55" s="121">
        <f>'SO 01 - Komunikace'!P90</f>
        <v>0</v>
      </c>
      <c r="AV55" s="120">
        <f>'SO 01 - Komunikace'!J33</f>
        <v>0</v>
      </c>
      <c r="AW55" s="120">
        <f>'SO 01 - Komunikace'!J34</f>
        <v>0</v>
      </c>
      <c r="AX55" s="120">
        <f>'SO 01 - Komunikace'!J35</f>
        <v>0</v>
      </c>
      <c r="AY55" s="120">
        <f>'SO 01 - Komunikace'!J36</f>
        <v>0</v>
      </c>
      <c r="AZ55" s="120">
        <f>'SO 01 - Komunikace'!F33</f>
        <v>0</v>
      </c>
      <c r="BA55" s="120">
        <f>'SO 01 - Komunikace'!F34</f>
        <v>0</v>
      </c>
      <c r="BB55" s="120">
        <f>'SO 01 - Komunikace'!F35</f>
        <v>0</v>
      </c>
      <c r="BC55" s="120">
        <f>'SO 01 - Komunikace'!F36</f>
        <v>0</v>
      </c>
      <c r="BD55" s="122">
        <f>'SO 01 - Komunikace'!F37</f>
        <v>0</v>
      </c>
      <c r="BE55" s="7"/>
      <c r="BT55" s="123" t="s">
        <v>80</v>
      </c>
      <c r="BV55" s="123" t="s">
        <v>74</v>
      </c>
      <c r="BW55" s="123" t="s">
        <v>81</v>
      </c>
      <c r="BX55" s="123" t="s">
        <v>5</v>
      </c>
      <c r="CL55" s="123" t="s">
        <v>19</v>
      </c>
      <c r="CM55" s="123" t="s">
        <v>82</v>
      </c>
    </row>
    <row r="56" s="7" customFormat="1" ht="16.5" customHeight="1">
      <c r="A56" s="111" t="s">
        <v>76</v>
      </c>
      <c r="B56" s="112"/>
      <c r="C56" s="113"/>
      <c r="D56" s="114" t="s">
        <v>83</v>
      </c>
      <c r="E56" s="114"/>
      <c r="F56" s="114"/>
      <c r="G56" s="114"/>
      <c r="H56" s="114"/>
      <c r="I56" s="115"/>
      <c r="J56" s="114" t="s">
        <v>84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 01a - Komunikace - Ved...'!J30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85</v>
      </c>
      <c r="AR56" s="118"/>
      <c r="AS56" s="119">
        <v>0</v>
      </c>
      <c r="AT56" s="120">
        <f>ROUND(SUM(AV56:AW56),2)</f>
        <v>0</v>
      </c>
      <c r="AU56" s="121">
        <f>'SO 01a - Komunikace - Ved...'!P83</f>
        <v>0</v>
      </c>
      <c r="AV56" s="120">
        <f>'SO 01a - Komunikace - Ved...'!J33</f>
        <v>0</v>
      </c>
      <c r="AW56" s="120">
        <f>'SO 01a - Komunikace - Ved...'!J34</f>
        <v>0</v>
      </c>
      <c r="AX56" s="120">
        <f>'SO 01a - Komunikace - Ved...'!J35</f>
        <v>0</v>
      </c>
      <c r="AY56" s="120">
        <f>'SO 01a - Komunikace - Ved...'!J36</f>
        <v>0</v>
      </c>
      <c r="AZ56" s="120">
        <f>'SO 01a - Komunikace - Ved...'!F33</f>
        <v>0</v>
      </c>
      <c r="BA56" s="120">
        <f>'SO 01a - Komunikace - Ved...'!F34</f>
        <v>0</v>
      </c>
      <c r="BB56" s="120">
        <f>'SO 01a - Komunikace - Ved...'!F35</f>
        <v>0</v>
      </c>
      <c r="BC56" s="120">
        <f>'SO 01a - Komunikace - Ved...'!F36</f>
        <v>0</v>
      </c>
      <c r="BD56" s="122">
        <f>'SO 01a - Komunikace - Ved...'!F37</f>
        <v>0</v>
      </c>
      <c r="BE56" s="7"/>
      <c r="BT56" s="123" t="s">
        <v>80</v>
      </c>
      <c r="BV56" s="123" t="s">
        <v>74</v>
      </c>
      <c r="BW56" s="123" t="s">
        <v>86</v>
      </c>
      <c r="BX56" s="123" t="s">
        <v>5</v>
      </c>
      <c r="CL56" s="123" t="s">
        <v>19</v>
      </c>
      <c r="CM56" s="123" t="s">
        <v>82</v>
      </c>
    </row>
    <row r="57" s="7" customFormat="1" ht="16.5" customHeight="1">
      <c r="A57" s="111" t="s">
        <v>76</v>
      </c>
      <c r="B57" s="112"/>
      <c r="C57" s="113"/>
      <c r="D57" s="114" t="s">
        <v>87</v>
      </c>
      <c r="E57" s="114"/>
      <c r="F57" s="114"/>
      <c r="G57" s="114"/>
      <c r="H57" s="114"/>
      <c r="I57" s="115"/>
      <c r="J57" s="114" t="s">
        <v>88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 02 - Veřejné osvětlení'!J30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79</v>
      </c>
      <c r="AR57" s="118"/>
      <c r="AS57" s="119">
        <v>0</v>
      </c>
      <c r="AT57" s="120">
        <f>ROUND(SUM(AV57:AW57),2)</f>
        <v>0</v>
      </c>
      <c r="AU57" s="121">
        <f>'SO 02 - Veřejné osvětlení'!P81</f>
        <v>0</v>
      </c>
      <c r="AV57" s="120">
        <f>'SO 02 - Veřejné osvětlení'!J33</f>
        <v>0</v>
      </c>
      <c r="AW57" s="120">
        <f>'SO 02 - Veřejné osvětlení'!J34</f>
        <v>0</v>
      </c>
      <c r="AX57" s="120">
        <f>'SO 02 - Veřejné osvětlení'!J35</f>
        <v>0</v>
      </c>
      <c r="AY57" s="120">
        <f>'SO 02 - Veřejné osvětlení'!J36</f>
        <v>0</v>
      </c>
      <c r="AZ57" s="120">
        <f>'SO 02 - Veřejné osvětlení'!F33</f>
        <v>0</v>
      </c>
      <c r="BA57" s="120">
        <f>'SO 02 - Veřejné osvětlení'!F34</f>
        <v>0</v>
      </c>
      <c r="BB57" s="120">
        <f>'SO 02 - Veřejné osvětlení'!F35</f>
        <v>0</v>
      </c>
      <c r="BC57" s="120">
        <f>'SO 02 - Veřejné osvětlení'!F36</f>
        <v>0</v>
      </c>
      <c r="BD57" s="122">
        <f>'SO 02 - Veřejné osvětlení'!F37</f>
        <v>0</v>
      </c>
      <c r="BE57" s="7"/>
      <c r="BT57" s="123" t="s">
        <v>80</v>
      </c>
      <c r="BV57" s="123" t="s">
        <v>74</v>
      </c>
      <c r="BW57" s="123" t="s">
        <v>89</v>
      </c>
      <c r="BX57" s="123" t="s">
        <v>5</v>
      </c>
      <c r="CL57" s="123" t="s">
        <v>19</v>
      </c>
      <c r="CM57" s="123" t="s">
        <v>82</v>
      </c>
    </row>
    <row r="58" s="7" customFormat="1" ht="24.75" customHeight="1">
      <c r="A58" s="111" t="s">
        <v>76</v>
      </c>
      <c r="B58" s="112"/>
      <c r="C58" s="113"/>
      <c r="D58" s="114" t="s">
        <v>90</v>
      </c>
      <c r="E58" s="114"/>
      <c r="F58" s="114"/>
      <c r="G58" s="114"/>
      <c r="H58" s="114"/>
      <c r="I58" s="115"/>
      <c r="J58" s="114" t="s">
        <v>91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'SO 02a - Veřejné osvětlen...'!J30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85</v>
      </c>
      <c r="AR58" s="118"/>
      <c r="AS58" s="124">
        <v>0</v>
      </c>
      <c r="AT58" s="125">
        <f>ROUND(SUM(AV58:AW58),2)</f>
        <v>0</v>
      </c>
      <c r="AU58" s="126">
        <f>'SO 02a - Veřejné osvětlen...'!P80</f>
        <v>0</v>
      </c>
      <c r="AV58" s="125">
        <f>'SO 02a - Veřejné osvětlen...'!J33</f>
        <v>0</v>
      </c>
      <c r="AW58" s="125">
        <f>'SO 02a - Veřejné osvětlen...'!J34</f>
        <v>0</v>
      </c>
      <c r="AX58" s="125">
        <f>'SO 02a - Veřejné osvětlen...'!J35</f>
        <v>0</v>
      </c>
      <c r="AY58" s="125">
        <f>'SO 02a - Veřejné osvětlen...'!J36</f>
        <v>0</v>
      </c>
      <c r="AZ58" s="125">
        <f>'SO 02a - Veřejné osvětlen...'!F33</f>
        <v>0</v>
      </c>
      <c r="BA58" s="125">
        <f>'SO 02a - Veřejné osvětlen...'!F34</f>
        <v>0</v>
      </c>
      <c r="BB58" s="125">
        <f>'SO 02a - Veřejné osvětlen...'!F35</f>
        <v>0</v>
      </c>
      <c r="BC58" s="125">
        <f>'SO 02a - Veřejné osvětlen...'!F36</f>
        <v>0</v>
      </c>
      <c r="BD58" s="127">
        <f>'SO 02a - Veřejné osvětlen...'!F37</f>
        <v>0</v>
      </c>
      <c r="BE58" s="7"/>
      <c r="BT58" s="123" t="s">
        <v>80</v>
      </c>
      <c r="BV58" s="123" t="s">
        <v>74</v>
      </c>
      <c r="BW58" s="123" t="s">
        <v>92</v>
      </c>
      <c r="BX58" s="123" t="s">
        <v>5</v>
      </c>
      <c r="CL58" s="123" t="s">
        <v>19</v>
      </c>
      <c r="CM58" s="123" t="s">
        <v>82</v>
      </c>
    </row>
    <row r="59" s="2" customFormat="1" ht="30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="2" customFormat="1" ht="6.96" customHeight="1">
      <c r="A60" s="38"/>
      <c r="B60" s="59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</sheetData>
  <sheetProtection sheet="1" formatColumns="0" formatRows="0" objects="1" scenarios="1" spinCount="100000" saltValue="Px4dl0ytwcvM+RaKW6ZuN3PyrPDqq4T61S3Ich8fWvn7s6mi3bkQtudpuui9Bq0/z1WGHszhU6eCCZbwftUQPA==" hashValue="9K4qYz/rm2B1mpegNEpYPw7ARXI2C0f6WvLNeQwrOFMdR8kvX3/Z/2AdosneGDaEqeAni1axLumT7TH/KHZxtQ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 - Komunikace'!C2" display="/"/>
    <hyperlink ref="A56" location="'SO 01a - Komunikace - Ved...'!C2" display="/"/>
    <hyperlink ref="A57" location="'SO 02 - Veřejné osvětlení'!C2" display="/"/>
    <hyperlink ref="A58" location="'SO 02a - Veřejné osvětle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hidden="1" s="1" customFormat="1" ht="24.96" customHeight="1">
      <c r="B4" s="20"/>
      <c r="D4" s="130" t="s">
        <v>93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Rekonstrukce ul. Hálkova_R4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94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95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30. 10. 2023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35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ROUND((SUM(BE90:BE615)),  2)</f>
        <v>0</v>
      </c>
      <c r="G33" s="38"/>
      <c r="H33" s="38"/>
      <c r="I33" s="148">
        <v>0.20999999999999999</v>
      </c>
      <c r="J33" s="147">
        <f>ROUND(((SUM(BE90:BE615))*I33),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44</v>
      </c>
      <c r="F34" s="147">
        <f>ROUND((SUM(BF90:BF615)),  2)</f>
        <v>0</v>
      </c>
      <c r="G34" s="38"/>
      <c r="H34" s="38"/>
      <c r="I34" s="148">
        <v>0.14999999999999999</v>
      </c>
      <c r="J34" s="147">
        <f>ROUND(((SUM(BF90:BF615))*I34),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ROUND((SUM(BG90:BG615)),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ROUND((SUM(BH90:BH615)),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ROUND((SUM(BI90:BI615)),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ul. Hálkova_R4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01 - Komunikace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30. 10. 2023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Teplice</v>
      </c>
      <c r="G54" s="40"/>
      <c r="H54" s="40"/>
      <c r="I54" s="32" t="s">
        <v>31</v>
      </c>
      <c r="J54" s="36" t="str">
        <f>E21</f>
        <v>PROJEKTY CHLADNÝ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Ladislav Marek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97</v>
      </c>
      <c r="D57" s="162"/>
      <c r="E57" s="162"/>
      <c r="F57" s="162"/>
      <c r="G57" s="162"/>
      <c r="H57" s="162"/>
      <c r="I57" s="162"/>
      <c r="J57" s="163" t="s">
        <v>98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s="9" customFormat="1" ht="24.96" customHeight="1">
      <c r="A60" s="9"/>
      <c r="B60" s="165"/>
      <c r="C60" s="166"/>
      <c r="D60" s="167" t="s">
        <v>100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101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102</v>
      </c>
      <c r="E62" s="174"/>
      <c r="F62" s="174"/>
      <c r="G62" s="174"/>
      <c r="H62" s="174"/>
      <c r="I62" s="174"/>
      <c r="J62" s="175">
        <f>J288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103</v>
      </c>
      <c r="E63" s="174"/>
      <c r="F63" s="174"/>
      <c r="G63" s="174"/>
      <c r="H63" s="174"/>
      <c r="I63" s="174"/>
      <c r="J63" s="175">
        <f>J293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104</v>
      </c>
      <c r="E64" s="174"/>
      <c r="F64" s="174"/>
      <c r="G64" s="174"/>
      <c r="H64" s="174"/>
      <c r="I64" s="174"/>
      <c r="J64" s="175">
        <f>J322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105</v>
      </c>
      <c r="E65" s="174"/>
      <c r="F65" s="174"/>
      <c r="G65" s="174"/>
      <c r="H65" s="174"/>
      <c r="I65" s="174"/>
      <c r="J65" s="175">
        <f>J327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106</v>
      </c>
      <c r="E66" s="174"/>
      <c r="F66" s="174"/>
      <c r="G66" s="174"/>
      <c r="H66" s="174"/>
      <c r="I66" s="174"/>
      <c r="J66" s="175">
        <f>J437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107</v>
      </c>
      <c r="E67" s="174"/>
      <c r="F67" s="174"/>
      <c r="G67" s="174"/>
      <c r="H67" s="174"/>
      <c r="I67" s="174"/>
      <c r="J67" s="175">
        <f>J443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108</v>
      </c>
      <c r="E68" s="174"/>
      <c r="F68" s="174"/>
      <c r="G68" s="174"/>
      <c r="H68" s="174"/>
      <c r="I68" s="174"/>
      <c r="J68" s="175">
        <f>J467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109</v>
      </c>
      <c r="E69" s="174"/>
      <c r="F69" s="174"/>
      <c r="G69" s="174"/>
      <c r="H69" s="174"/>
      <c r="I69" s="174"/>
      <c r="J69" s="175">
        <f>J599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110</v>
      </c>
      <c r="E70" s="174"/>
      <c r="F70" s="174"/>
      <c r="G70" s="174"/>
      <c r="H70" s="174"/>
      <c r="I70" s="174"/>
      <c r="J70" s="175">
        <f>J613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111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Rekonstrukce ul. Hálkova_R4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94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SO 01 - Komunikace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 xml:space="preserve"> </v>
      </c>
      <c r="G84" s="40"/>
      <c r="H84" s="40"/>
      <c r="I84" s="32" t="s">
        <v>23</v>
      </c>
      <c r="J84" s="72" t="str">
        <f>IF(J12="","",J12)</f>
        <v>30. 10. 2023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25.65" customHeight="1">
      <c r="A86" s="38"/>
      <c r="B86" s="39"/>
      <c r="C86" s="32" t="s">
        <v>25</v>
      </c>
      <c r="D86" s="40"/>
      <c r="E86" s="40"/>
      <c r="F86" s="27" t="str">
        <f>E15</f>
        <v>Statutární město Teplice</v>
      </c>
      <c r="G86" s="40"/>
      <c r="H86" s="40"/>
      <c r="I86" s="32" t="s">
        <v>31</v>
      </c>
      <c r="J86" s="36" t="str">
        <f>E21</f>
        <v>PROJEKTY CHLADNÝ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Ladislav Marek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112</v>
      </c>
      <c r="D89" s="180" t="s">
        <v>57</v>
      </c>
      <c r="E89" s="180" t="s">
        <v>53</v>
      </c>
      <c r="F89" s="180" t="s">
        <v>54</v>
      </c>
      <c r="G89" s="180" t="s">
        <v>113</v>
      </c>
      <c r="H89" s="180" t="s">
        <v>114</v>
      </c>
      <c r="I89" s="180" t="s">
        <v>115</v>
      </c>
      <c r="J89" s="180" t="s">
        <v>98</v>
      </c>
      <c r="K89" s="181" t="s">
        <v>116</v>
      </c>
      <c r="L89" s="182"/>
      <c r="M89" s="92" t="s">
        <v>19</v>
      </c>
      <c r="N89" s="93" t="s">
        <v>42</v>
      </c>
      <c r="O89" s="93" t="s">
        <v>117</v>
      </c>
      <c r="P89" s="93" t="s">
        <v>118</v>
      </c>
      <c r="Q89" s="93" t="s">
        <v>119</v>
      </c>
      <c r="R89" s="93" t="s">
        <v>120</v>
      </c>
      <c r="S89" s="93" t="s">
        <v>121</v>
      </c>
      <c r="T89" s="94" t="s">
        <v>122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123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</f>
        <v>0</v>
      </c>
      <c r="Q90" s="96"/>
      <c r="R90" s="185">
        <f>R91</f>
        <v>350.56616581000003</v>
      </c>
      <c r="S90" s="96"/>
      <c r="T90" s="186">
        <f>T91</f>
        <v>1955.7220000000002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71</v>
      </c>
      <c r="AU90" s="17" t="s">
        <v>99</v>
      </c>
      <c r="BK90" s="187">
        <f>BK91</f>
        <v>0</v>
      </c>
    </row>
    <row r="91" s="12" customFormat="1" ht="25.92" customHeight="1">
      <c r="A91" s="12"/>
      <c r="B91" s="188"/>
      <c r="C91" s="189"/>
      <c r="D91" s="190" t="s">
        <v>71</v>
      </c>
      <c r="E91" s="191" t="s">
        <v>124</v>
      </c>
      <c r="F91" s="191" t="s">
        <v>125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P92+P288+P293+P322+P327+P437+P443+P467+P599+P613</f>
        <v>0</v>
      </c>
      <c r="Q91" s="196"/>
      <c r="R91" s="197">
        <f>R92+R288+R293+R322+R327+R437+R443+R467+R599+R613</f>
        <v>350.56616581000003</v>
      </c>
      <c r="S91" s="196"/>
      <c r="T91" s="198">
        <f>T92+T288+T293+T322+T327+T437+T443+T467+T599+T613</f>
        <v>1955.7220000000002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80</v>
      </c>
      <c r="AT91" s="200" t="s">
        <v>71</v>
      </c>
      <c r="AU91" s="200" t="s">
        <v>72</v>
      </c>
      <c r="AY91" s="199" t="s">
        <v>126</v>
      </c>
      <c r="BK91" s="201">
        <f>BK92+BK288+BK293+BK322+BK327+BK437+BK443+BK467+BK599+BK613</f>
        <v>0</v>
      </c>
    </row>
    <row r="92" s="12" customFormat="1" ht="22.8" customHeight="1">
      <c r="A92" s="12"/>
      <c r="B92" s="188"/>
      <c r="C92" s="189"/>
      <c r="D92" s="190" t="s">
        <v>71</v>
      </c>
      <c r="E92" s="202" t="s">
        <v>80</v>
      </c>
      <c r="F92" s="202" t="s">
        <v>127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SUM(P93:P287)</f>
        <v>0</v>
      </c>
      <c r="Q92" s="196"/>
      <c r="R92" s="197">
        <f>SUM(R93:R287)</f>
        <v>22.460089999999997</v>
      </c>
      <c r="S92" s="196"/>
      <c r="T92" s="198">
        <f>SUM(T93:T287)</f>
        <v>1869.9290000000001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80</v>
      </c>
      <c r="AT92" s="200" t="s">
        <v>71</v>
      </c>
      <c r="AU92" s="200" t="s">
        <v>80</v>
      </c>
      <c r="AY92" s="199" t="s">
        <v>126</v>
      </c>
      <c r="BK92" s="201">
        <f>SUM(BK93:BK287)</f>
        <v>0</v>
      </c>
    </row>
    <row r="93" s="2" customFormat="1" ht="24.15" customHeight="1">
      <c r="A93" s="38"/>
      <c r="B93" s="39"/>
      <c r="C93" s="204" t="s">
        <v>80</v>
      </c>
      <c r="D93" s="204" t="s">
        <v>128</v>
      </c>
      <c r="E93" s="205" t="s">
        <v>129</v>
      </c>
      <c r="F93" s="206" t="s">
        <v>130</v>
      </c>
      <c r="G93" s="207" t="s">
        <v>131</v>
      </c>
      <c r="H93" s="208">
        <v>16.600000000000001</v>
      </c>
      <c r="I93" s="209"/>
      <c r="J93" s="210">
        <f>ROUND(I93*H93,2)</f>
        <v>0</v>
      </c>
      <c r="K93" s="206" t="s">
        <v>132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133</v>
      </c>
      <c r="AT93" s="215" t="s">
        <v>128</v>
      </c>
      <c r="AU93" s="215" t="s">
        <v>82</v>
      </c>
      <c r="AY93" s="17" t="s">
        <v>126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80</v>
      </c>
      <c r="BK93" s="216">
        <f>ROUND(I93*H93,2)</f>
        <v>0</v>
      </c>
      <c r="BL93" s="17" t="s">
        <v>133</v>
      </c>
      <c r="BM93" s="215" t="s">
        <v>134</v>
      </c>
    </row>
    <row r="94" s="2" customFormat="1">
      <c r="A94" s="38"/>
      <c r="B94" s="39"/>
      <c r="C94" s="40"/>
      <c r="D94" s="217" t="s">
        <v>135</v>
      </c>
      <c r="E94" s="40"/>
      <c r="F94" s="218" t="s">
        <v>136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135</v>
      </c>
      <c r="AU94" s="17" t="s">
        <v>82</v>
      </c>
    </row>
    <row r="95" s="13" customFormat="1">
      <c r="A95" s="13"/>
      <c r="B95" s="222"/>
      <c r="C95" s="223"/>
      <c r="D95" s="224" t="s">
        <v>137</v>
      </c>
      <c r="E95" s="225" t="s">
        <v>19</v>
      </c>
      <c r="F95" s="226" t="s">
        <v>138</v>
      </c>
      <c r="G95" s="223"/>
      <c r="H95" s="225" t="s">
        <v>19</v>
      </c>
      <c r="I95" s="227"/>
      <c r="J95" s="223"/>
      <c r="K95" s="223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137</v>
      </c>
      <c r="AU95" s="232" t="s">
        <v>82</v>
      </c>
      <c r="AV95" s="13" t="s">
        <v>80</v>
      </c>
      <c r="AW95" s="13" t="s">
        <v>33</v>
      </c>
      <c r="AX95" s="13" t="s">
        <v>72</v>
      </c>
      <c r="AY95" s="232" t="s">
        <v>126</v>
      </c>
    </row>
    <row r="96" s="14" customFormat="1">
      <c r="A96" s="14"/>
      <c r="B96" s="233"/>
      <c r="C96" s="234"/>
      <c r="D96" s="224" t="s">
        <v>137</v>
      </c>
      <c r="E96" s="235" t="s">
        <v>19</v>
      </c>
      <c r="F96" s="236" t="s">
        <v>139</v>
      </c>
      <c r="G96" s="234"/>
      <c r="H96" s="237">
        <v>13.6</v>
      </c>
      <c r="I96" s="238"/>
      <c r="J96" s="234"/>
      <c r="K96" s="234"/>
      <c r="L96" s="239"/>
      <c r="M96" s="240"/>
      <c r="N96" s="241"/>
      <c r="O96" s="241"/>
      <c r="P96" s="241"/>
      <c r="Q96" s="241"/>
      <c r="R96" s="241"/>
      <c r="S96" s="241"/>
      <c r="T96" s="242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3" t="s">
        <v>137</v>
      </c>
      <c r="AU96" s="243" t="s">
        <v>82</v>
      </c>
      <c r="AV96" s="14" t="s">
        <v>82</v>
      </c>
      <c r="AW96" s="14" t="s">
        <v>33</v>
      </c>
      <c r="AX96" s="14" t="s">
        <v>72</v>
      </c>
      <c r="AY96" s="243" t="s">
        <v>126</v>
      </c>
    </row>
    <row r="97" s="13" customFormat="1">
      <c r="A97" s="13"/>
      <c r="B97" s="222"/>
      <c r="C97" s="223"/>
      <c r="D97" s="224" t="s">
        <v>137</v>
      </c>
      <c r="E97" s="225" t="s">
        <v>19</v>
      </c>
      <c r="F97" s="226" t="s">
        <v>140</v>
      </c>
      <c r="G97" s="223"/>
      <c r="H97" s="225" t="s">
        <v>19</v>
      </c>
      <c r="I97" s="227"/>
      <c r="J97" s="223"/>
      <c r="K97" s="223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137</v>
      </c>
      <c r="AU97" s="232" t="s">
        <v>82</v>
      </c>
      <c r="AV97" s="13" t="s">
        <v>80</v>
      </c>
      <c r="AW97" s="13" t="s">
        <v>33</v>
      </c>
      <c r="AX97" s="13" t="s">
        <v>72</v>
      </c>
      <c r="AY97" s="232" t="s">
        <v>126</v>
      </c>
    </row>
    <row r="98" s="14" customFormat="1">
      <c r="A98" s="14"/>
      <c r="B98" s="233"/>
      <c r="C98" s="234"/>
      <c r="D98" s="224" t="s">
        <v>137</v>
      </c>
      <c r="E98" s="235" t="s">
        <v>19</v>
      </c>
      <c r="F98" s="236" t="s">
        <v>141</v>
      </c>
      <c r="G98" s="234"/>
      <c r="H98" s="237">
        <v>3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3" t="s">
        <v>137</v>
      </c>
      <c r="AU98" s="243" t="s">
        <v>82</v>
      </c>
      <c r="AV98" s="14" t="s">
        <v>82</v>
      </c>
      <c r="AW98" s="14" t="s">
        <v>33</v>
      </c>
      <c r="AX98" s="14" t="s">
        <v>72</v>
      </c>
      <c r="AY98" s="243" t="s">
        <v>126</v>
      </c>
    </row>
    <row r="99" s="15" customFormat="1">
      <c r="A99" s="15"/>
      <c r="B99" s="244"/>
      <c r="C99" s="245"/>
      <c r="D99" s="224" t="s">
        <v>137</v>
      </c>
      <c r="E99" s="246" t="s">
        <v>19</v>
      </c>
      <c r="F99" s="247" t="s">
        <v>142</v>
      </c>
      <c r="G99" s="245"/>
      <c r="H99" s="248">
        <v>16.600000000000001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4" t="s">
        <v>137</v>
      </c>
      <c r="AU99" s="254" t="s">
        <v>82</v>
      </c>
      <c r="AV99" s="15" t="s">
        <v>133</v>
      </c>
      <c r="AW99" s="15" t="s">
        <v>33</v>
      </c>
      <c r="AX99" s="15" t="s">
        <v>80</v>
      </c>
      <c r="AY99" s="254" t="s">
        <v>126</v>
      </c>
    </row>
    <row r="100" s="2" customFormat="1" ht="37.8" customHeight="1">
      <c r="A100" s="38"/>
      <c r="B100" s="39"/>
      <c r="C100" s="204" t="s">
        <v>82</v>
      </c>
      <c r="D100" s="204" t="s">
        <v>128</v>
      </c>
      <c r="E100" s="205" t="s">
        <v>143</v>
      </c>
      <c r="F100" s="206" t="s">
        <v>144</v>
      </c>
      <c r="G100" s="207" t="s">
        <v>131</v>
      </c>
      <c r="H100" s="208">
        <v>70</v>
      </c>
      <c r="I100" s="209"/>
      <c r="J100" s="210">
        <f>ROUND(I100*H100,2)</f>
        <v>0</v>
      </c>
      <c r="K100" s="206" t="s">
        <v>19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133</v>
      </c>
      <c r="AT100" s="215" t="s">
        <v>128</v>
      </c>
      <c r="AU100" s="215" t="s">
        <v>82</v>
      </c>
      <c r="AY100" s="17" t="s">
        <v>126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80</v>
      </c>
      <c r="BK100" s="216">
        <f>ROUND(I100*H100,2)</f>
        <v>0</v>
      </c>
      <c r="BL100" s="17" t="s">
        <v>133</v>
      </c>
      <c r="BM100" s="215" t="s">
        <v>145</v>
      </c>
    </row>
    <row r="101" s="2" customFormat="1">
      <c r="A101" s="38"/>
      <c r="B101" s="39"/>
      <c r="C101" s="40"/>
      <c r="D101" s="224" t="s">
        <v>146</v>
      </c>
      <c r="E101" s="40"/>
      <c r="F101" s="255" t="s">
        <v>147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146</v>
      </c>
      <c r="AU101" s="17" t="s">
        <v>82</v>
      </c>
    </row>
    <row r="102" s="13" customFormat="1">
      <c r="A102" s="13"/>
      <c r="B102" s="222"/>
      <c r="C102" s="223"/>
      <c r="D102" s="224" t="s">
        <v>137</v>
      </c>
      <c r="E102" s="225" t="s">
        <v>19</v>
      </c>
      <c r="F102" s="226" t="s">
        <v>148</v>
      </c>
      <c r="G102" s="223"/>
      <c r="H102" s="225" t="s">
        <v>19</v>
      </c>
      <c r="I102" s="227"/>
      <c r="J102" s="223"/>
      <c r="K102" s="223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137</v>
      </c>
      <c r="AU102" s="232" t="s">
        <v>82</v>
      </c>
      <c r="AV102" s="13" t="s">
        <v>80</v>
      </c>
      <c r="AW102" s="13" t="s">
        <v>33</v>
      </c>
      <c r="AX102" s="13" t="s">
        <v>72</v>
      </c>
      <c r="AY102" s="232" t="s">
        <v>126</v>
      </c>
    </row>
    <row r="103" s="14" customFormat="1">
      <c r="A103" s="14"/>
      <c r="B103" s="233"/>
      <c r="C103" s="234"/>
      <c r="D103" s="224" t="s">
        <v>137</v>
      </c>
      <c r="E103" s="235" t="s">
        <v>19</v>
      </c>
      <c r="F103" s="236" t="s">
        <v>149</v>
      </c>
      <c r="G103" s="234"/>
      <c r="H103" s="237">
        <v>70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3" t="s">
        <v>137</v>
      </c>
      <c r="AU103" s="243" t="s">
        <v>82</v>
      </c>
      <c r="AV103" s="14" t="s">
        <v>82</v>
      </c>
      <c r="AW103" s="14" t="s">
        <v>33</v>
      </c>
      <c r="AX103" s="14" t="s">
        <v>80</v>
      </c>
      <c r="AY103" s="243" t="s">
        <v>126</v>
      </c>
    </row>
    <row r="104" s="2" customFormat="1" ht="37.8" customHeight="1">
      <c r="A104" s="38"/>
      <c r="B104" s="39"/>
      <c r="C104" s="204" t="s">
        <v>150</v>
      </c>
      <c r="D104" s="204" t="s">
        <v>128</v>
      </c>
      <c r="E104" s="205" t="s">
        <v>151</v>
      </c>
      <c r="F104" s="206" t="s">
        <v>144</v>
      </c>
      <c r="G104" s="207" t="s">
        <v>131</v>
      </c>
      <c r="H104" s="208">
        <v>17</v>
      </c>
      <c r="I104" s="209"/>
      <c r="J104" s="210">
        <f>ROUND(I104*H104,2)</f>
        <v>0</v>
      </c>
      <c r="K104" s="206" t="s">
        <v>132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0.255</v>
      </c>
      <c r="T104" s="214">
        <f>S104*H104</f>
        <v>4.335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133</v>
      </c>
      <c r="AT104" s="215" t="s">
        <v>128</v>
      </c>
      <c r="AU104" s="215" t="s">
        <v>82</v>
      </c>
      <c r="AY104" s="17" t="s">
        <v>126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80</v>
      </c>
      <c r="BK104" s="216">
        <f>ROUND(I104*H104,2)</f>
        <v>0</v>
      </c>
      <c r="BL104" s="17" t="s">
        <v>133</v>
      </c>
      <c r="BM104" s="215" t="s">
        <v>152</v>
      </c>
    </row>
    <row r="105" s="2" customFormat="1">
      <c r="A105" s="38"/>
      <c r="B105" s="39"/>
      <c r="C105" s="40"/>
      <c r="D105" s="217" t="s">
        <v>135</v>
      </c>
      <c r="E105" s="40"/>
      <c r="F105" s="218" t="s">
        <v>153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135</v>
      </c>
      <c r="AU105" s="17" t="s">
        <v>82</v>
      </c>
    </row>
    <row r="106" s="13" customFormat="1">
      <c r="A106" s="13"/>
      <c r="B106" s="222"/>
      <c r="C106" s="223"/>
      <c r="D106" s="224" t="s">
        <v>137</v>
      </c>
      <c r="E106" s="225" t="s">
        <v>19</v>
      </c>
      <c r="F106" s="226" t="s">
        <v>148</v>
      </c>
      <c r="G106" s="223"/>
      <c r="H106" s="225" t="s">
        <v>19</v>
      </c>
      <c r="I106" s="227"/>
      <c r="J106" s="223"/>
      <c r="K106" s="223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137</v>
      </c>
      <c r="AU106" s="232" t="s">
        <v>82</v>
      </c>
      <c r="AV106" s="13" t="s">
        <v>80</v>
      </c>
      <c r="AW106" s="13" t="s">
        <v>33</v>
      </c>
      <c r="AX106" s="13" t="s">
        <v>72</v>
      </c>
      <c r="AY106" s="232" t="s">
        <v>126</v>
      </c>
    </row>
    <row r="107" s="14" customFormat="1">
      <c r="A107" s="14"/>
      <c r="B107" s="233"/>
      <c r="C107" s="234"/>
      <c r="D107" s="224" t="s">
        <v>137</v>
      </c>
      <c r="E107" s="235" t="s">
        <v>19</v>
      </c>
      <c r="F107" s="236" t="s">
        <v>154</v>
      </c>
      <c r="G107" s="234"/>
      <c r="H107" s="237">
        <v>17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3" t="s">
        <v>137</v>
      </c>
      <c r="AU107" s="243" t="s">
        <v>82</v>
      </c>
      <c r="AV107" s="14" t="s">
        <v>82</v>
      </c>
      <c r="AW107" s="14" t="s">
        <v>33</v>
      </c>
      <c r="AX107" s="14" t="s">
        <v>80</v>
      </c>
      <c r="AY107" s="243" t="s">
        <v>126</v>
      </c>
    </row>
    <row r="108" s="2" customFormat="1" ht="44.25" customHeight="1">
      <c r="A108" s="38"/>
      <c r="B108" s="39"/>
      <c r="C108" s="204" t="s">
        <v>133</v>
      </c>
      <c r="D108" s="204" t="s">
        <v>128</v>
      </c>
      <c r="E108" s="205" t="s">
        <v>155</v>
      </c>
      <c r="F108" s="206" t="s">
        <v>156</v>
      </c>
      <c r="G108" s="207" t="s">
        <v>131</v>
      </c>
      <c r="H108" s="208">
        <v>20</v>
      </c>
      <c r="I108" s="209"/>
      <c r="J108" s="210">
        <f>ROUND(I108*H108,2)</f>
        <v>0</v>
      </c>
      <c r="K108" s="206" t="s">
        <v>132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0.255</v>
      </c>
      <c r="T108" s="214">
        <f>S108*H108</f>
        <v>5.0999999999999996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133</v>
      </c>
      <c r="AT108" s="215" t="s">
        <v>128</v>
      </c>
      <c r="AU108" s="215" t="s">
        <v>82</v>
      </c>
      <c r="AY108" s="17" t="s">
        <v>126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80</v>
      </c>
      <c r="BK108" s="216">
        <f>ROUND(I108*H108,2)</f>
        <v>0</v>
      </c>
      <c r="BL108" s="17" t="s">
        <v>133</v>
      </c>
      <c r="BM108" s="215" t="s">
        <v>157</v>
      </c>
    </row>
    <row r="109" s="2" customFormat="1">
      <c r="A109" s="38"/>
      <c r="B109" s="39"/>
      <c r="C109" s="40"/>
      <c r="D109" s="217" t="s">
        <v>135</v>
      </c>
      <c r="E109" s="40"/>
      <c r="F109" s="218" t="s">
        <v>158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135</v>
      </c>
      <c r="AU109" s="17" t="s">
        <v>82</v>
      </c>
    </row>
    <row r="110" s="13" customFormat="1">
      <c r="A110" s="13"/>
      <c r="B110" s="222"/>
      <c r="C110" s="223"/>
      <c r="D110" s="224" t="s">
        <v>137</v>
      </c>
      <c r="E110" s="225" t="s">
        <v>19</v>
      </c>
      <c r="F110" s="226" t="s">
        <v>159</v>
      </c>
      <c r="G110" s="223"/>
      <c r="H110" s="225" t="s">
        <v>19</v>
      </c>
      <c r="I110" s="227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137</v>
      </c>
      <c r="AU110" s="232" t="s">
        <v>82</v>
      </c>
      <c r="AV110" s="13" t="s">
        <v>80</v>
      </c>
      <c r="AW110" s="13" t="s">
        <v>33</v>
      </c>
      <c r="AX110" s="13" t="s">
        <v>72</v>
      </c>
      <c r="AY110" s="232" t="s">
        <v>126</v>
      </c>
    </row>
    <row r="111" s="14" customFormat="1">
      <c r="A111" s="14"/>
      <c r="B111" s="233"/>
      <c r="C111" s="234"/>
      <c r="D111" s="224" t="s">
        <v>137</v>
      </c>
      <c r="E111" s="235" t="s">
        <v>19</v>
      </c>
      <c r="F111" s="236" t="s">
        <v>160</v>
      </c>
      <c r="G111" s="234"/>
      <c r="H111" s="237">
        <v>20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3" t="s">
        <v>137</v>
      </c>
      <c r="AU111" s="243" t="s">
        <v>82</v>
      </c>
      <c r="AV111" s="14" t="s">
        <v>82</v>
      </c>
      <c r="AW111" s="14" t="s">
        <v>33</v>
      </c>
      <c r="AX111" s="14" t="s">
        <v>80</v>
      </c>
      <c r="AY111" s="243" t="s">
        <v>126</v>
      </c>
    </row>
    <row r="112" s="2" customFormat="1" ht="37.8" customHeight="1">
      <c r="A112" s="38"/>
      <c r="B112" s="39"/>
      <c r="C112" s="204" t="s">
        <v>161</v>
      </c>
      <c r="D112" s="204" t="s">
        <v>128</v>
      </c>
      <c r="E112" s="205" t="s">
        <v>162</v>
      </c>
      <c r="F112" s="206" t="s">
        <v>163</v>
      </c>
      <c r="G112" s="207" t="s">
        <v>131</v>
      </c>
      <c r="H112" s="208">
        <v>21</v>
      </c>
      <c r="I112" s="209"/>
      <c r="J112" s="210">
        <f>ROUND(I112*H112,2)</f>
        <v>0</v>
      </c>
      <c r="K112" s="206" t="s">
        <v>132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0.23499999999999999</v>
      </c>
      <c r="T112" s="214">
        <f>S112*H112</f>
        <v>4.9349999999999996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133</v>
      </c>
      <c r="AT112" s="215" t="s">
        <v>128</v>
      </c>
      <c r="AU112" s="215" t="s">
        <v>82</v>
      </c>
      <c r="AY112" s="17" t="s">
        <v>126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80</v>
      </c>
      <c r="BK112" s="216">
        <f>ROUND(I112*H112,2)</f>
        <v>0</v>
      </c>
      <c r="BL112" s="17" t="s">
        <v>133</v>
      </c>
      <c r="BM112" s="215" t="s">
        <v>164</v>
      </c>
    </row>
    <row r="113" s="2" customFormat="1">
      <c r="A113" s="38"/>
      <c r="B113" s="39"/>
      <c r="C113" s="40"/>
      <c r="D113" s="217" t="s">
        <v>135</v>
      </c>
      <c r="E113" s="40"/>
      <c r="F113" s="218" t="s">
        <v>165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135</v>
      </c>
      <c r="AU113" s="17" t="s">
        <v>82</v>
      </c>
    </row>
    <row r="114" s="2" customFormat="1">
      <c r="A114" s="38"/>
      <c r="B114" s="39"/>
      <c r="C114" s="40"/>
      <c r="D114" s="224" t="s">
        <v>146</v>
      </c>
      <c r="E114" s="40"/>
      <c r="F114" s="255" t="s">
        <v>166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146</v>
      </c>
      <c r="AU114" s="17" t="s">
        <v>82</v>
      </c>
    </row>
    <row r="115" s="13" customFormat="1">
      <c r="A115" s="13"/>
      <c r="B115" s="222"/>
      <c r="C115" s="223"/>
      <c r="D115" s="224" t="s">
        <v>137</v>
      </c>
      <c r="E115" s="225" t="s">
        <v>19</v>
      </c>
      <c r="F115" s="226" t="s">
        <v>167</v>
      </c>
      <c r="G115" s="223"/>
      <c r="H115" s="225" t="s">
        <v>19</v>
      </c>
      <c r="I115" s="227"/>
      <c r="J115" s="223"/>
      <c r="K115" s="223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137</v>
      </c>
      <c r="AU115" s="232" t="s">
        <v>82</v>
      </c>
      <c r="AV115" s="13" t="s">
        <v>80</v>
      </c>
      <c r="AW115" s="13" t="s">
        <v>33</v>
      </c>
      <c r="AX115" s="13" t="s">
        <v>72</v>
      </c>
      <c r="AY115" s="232" t="s">
        <v>126</v>
      </c>
    </row>
    <row r="116" s="14" customFormat="1">
      <c r="A116" s="14"/>
      <c r="B116" s="233"/>
      <c r="C116" s="234"/>
      <c r="D116" s="224" t="s">
        <v>137</v>
      </c>
      <c r="E116" s="235" t="s">
        <v>19</v>
      </c>
      <c r="F116" s="236" t="s">
        <v>168</v>
      </c>
      <c r="G116" s="234"/>
      <c r="H116" s="237">
        <v>21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3" t="s">
        <v>137</v>
      </c>
      <c r="AU116" s="243" t="s">
        <v>82</v>
      </c>
      <c r="AV116" s="14" t="s">
        <v>82</v>
      </c>
      <c r="AW116" s="14" t="s">
        <v>33</v>
      </c>
      <c r="AX116" s="14" t="s">
        <v>80</v>
      </c>
      <c r="AY116" s="243" t="s">
        <v>126</v>
      </c>
    </row>
    <row r="117" s="2" customFormat="1" ht="37.8" customHeight="1">
      <c r="A117" s="38"/>
      <c r="B117" s="39"/>
      <c r="C117" s="204" t="s">
        <v>169</v>
      </c>
      <c r="D117" s="204" t="s">
        <v>128</v>
      </c>
      <c r="E117" s="205" t="s">
        <v>170</v>
      </c>
      <c r="F117" s="206" t="s">
        <v>171</v>
      </c>
      <c r="G117" s="207" t="s">
        <v>131</v>
      </c>
      <c r="H117" s="208">
        <v>87</v>
      </c>
      <c r="I117" s="209"/>
      <c r="J117" s="210">
        <f>ROUND(I117*H117,2)</f>
        <v>0</v>
      </c>
      <c r="K117" s="206" t="s">
        <v>132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0.17000000000000001</v>
      </c>
      <c r="T117" s="214">
        <f>S117*H117</f>
        <v>14.790000000000001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133</v>
      </c>
      <c r="AT117" s="215" t="s">
        <v>128</v>
      </c>
      <c r="AU117" s="215" t="s">
        <v>82</v>
      </c>
      <c r="AY117" s="17" t="s">
        <v>126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80</v>
      </c>
      <c r="BK117" s="216">
        <f>ROUND(I117*H117,2)</f>
        <v>0</v>
      </c>
      <c r="BL117" s="17" t="s">
        <v>133</v>
      </c>
      <c r="BM117" s="215" t="s">
        <v>172</v>
      </c>
    </row>
    <row r="118" s="2" customFormat="1">
      <c r="A118" s="38"/>
      <c r="B118" s="39"/>
      <c r="C118" s="40"/>
      <c r="D118" s="217" t="s">
        <v>135</v>
      </c>
      <c r="E118" s="40"/>
      <c r="F118" s="218" t="s">
        <v>173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135</v>
      </c>
      <c r="AU118" s="17" t="s">
        <v>82</v>
      </c>
    </row>
    <row r="119" s="2" customFormat="1">
      <c r="A119" s="38"/>
      <c r="B119" s="39"/>
      <c r="C119" s="40"/>
      <c r="D119" s="224" t="s">
        <v>146</v>
      </c>
      <c r="E119" s="40"/>
      <c r="F119" s="255" t="s">
        <v>174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146</v>
      </c>
      <c r="AU119" s="17" t="s">
        <v>82</v>
      </c>
    </row>
    <row r="120" s="13" customFormat="1">
      <c r="A120" s="13"/>
      <c r="B120" s="222"/>
      <c r="C120" s="223"/>
      <c r="D120" s="224" t="s">
        <v>137</v>
      </c>
      <c r="E120" s="225" t="s">
        <v>19</v>
      </c>
      <c r="F120" s="226" t="s">
        <v>148</v>
      </c>
      <c r="G120" s="223"/>
      <c r="H120" s="225" t="s">
        <v>19</v>
      </c>
      <c r="I120" s="227"/>
      <c r="J120" s="223"/>
      <c r="K120" s="223"/>
      <c r="L120" s="228"/>
      <c r="M120" s="229"/>
      <c r="N120" s="230"/>
      <c r="O120" s="230"/>
      <c r="P120" s="230"/>
      <c r="Q120" s="230"/>
      <c r="R120" s="230"/>
      <c r="S120" s="230"/>
      <c r="T120" s="23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2" t="s">
        <v>137</v>
      </c>
      <c r="AU120" s="232" t="s">
        <v>82</v>
      </c>
      <c r="AV120" s="13" t="s">
        <v>80</v>
      </c>
      <c r="AW120" s="13" t="s">
        <v>33</v>
      </c>
      <c r="AX120" s="13" t="s">
        <v>72</v>
      </c>
      <c r="AY120" s="232" t="s">
        <v>126</v>
      </c>
    </row>
    <row r="121" s="14" customFormat="1">
      <c r="A121" s="14"/>
      <c r="B121" s="233"/>
      <c r="C121" s="234"/>
      <c r="D121" s="224" t="s">
        <v>137</v>
      </c>
      <c r="E121" s="235" t="s">
        <v>19</v>
      </c>
      <c r="F121" s="236" t="s">
        <v>175</v>
      </c>
      <c r="G121" s="234"/>
      <c r="H121" s="237">
        <v>87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3" t="s">
        <v>137</v>
      </c>
      <c r="AU121" s="243" t="s">
        <v>82</v>
      </c>
      <c r="AV121" s="14" t="s">
        <v>82</v>
      </c>
      <c r="AW121" s="14" t="s">
        <v>33</v>
      </c>
      <c r="AX121" s="14" t="s">
        <v>80</v>
      </c>
      <c r="AY121" s="243" t="s">
        <v>126</v>
      </c>
    </row>
    <row r="122" s="2" customFormat="1" ht="37.8" customHeight="1">
      <c r="A122" s="38"/>
      <c r="B122" s="39"/>
      <c r="C122" s="204" t="s">
        <v>176</v>
      </c>
      <c r="D122" s="204" t="s">
        <v>128</v>
      </c>
      <c r="E122" s="205" t="s">
        <v>177</v>
      </c>
      <c r="F122" s="206" t="s">
        <v>178</v>
      </c>
      <c r="G122" s="207" t="s">
        <v>131</v>
      </c>
      <c r="H122" s="208">
        <v>282</v>
      </c>
      <c r="I122" s="209"/>
      <c r="J122" s="210">
        <f>ROUND(I122*H122,2)</f>
        <v>0</v>
      </c>
      <c r="K122" s="206" t="s">
        <v>132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0.28999999999999998</v>
      </c>
      <c r="T122" s="214">
        <f>S122*H122</f>
        <v>81.780000000000001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133</v>
      </c>
      <c r="AT122" s="215" t="s">
        <v>128</v>
      </c>
      <c r="AU122" s="215" t="s">
        <v>82</v>
      </c>
      <c r="AY122" s="17" t="s">
        <v>126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80</v>
      </c>
      <c r="BK122" s="216">
        <f>ROUND(I122*H122,2)</f>
        <v>0</v>
      </c>
      <c r="BL122" s="17" t="s">
        <v>133</v>
      </c>
      <c r="BM122" s="215" t="s">
        <v>179</v>
      </c>
    </row>
    <row r="123" s="2" customFormat="1">
      <c r="A123" s="38"/>
      <c r="B123" s="39"/>
      <c r="C123" s="40"/>
      <c r="D123" s="217" t="s">
        <v>135</v>
      </c>
      <c r="E123" s="40"/>
      <c r="F123" s="218" t="s">
        <v>180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135</v>
      </c>
      <c r="AU123" s="17" t="s">
        <v>82</v>
      </c>
    </row>
    <row r="124" s="2" customFormat="1">
      <c r="A124" s="38"/>
      <c r="B124" s="39"/>
      <c r="C124" s="40"/>
      <c r="D124" s="224" t="s">
        <v>146</v>
      </c>
      <c r="E124" s="40"/>
      <c r="F124" s="255" t="s">
        <v>181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146</v>
      </c>
      <c r="AU124" s="17" t="s">
        <v>82</v>
      </c>
    </row>
    <row r="125" s="13" customFormat="1">
      <c r="A125" s="13"/>
      <c r="B125" s="222"/>
      <c r="C125" s="223"/>
      <c r="D125" s="224" t="s">
        <v>137</v>
      </c>
      <c r="E125" s="225" t="s">
        <v>19</v>
      </c>
      <c r="F125" s="226" t="s">
        <v>182</v>
      </c>
      <c r="G125" s="223"/>
      <c r="H125" s="225" t="s">
        <v>19</v>
      </c>
      <c r="I125" s="227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137</v>
      </c>
      <c r="AU125" s="232" t="s">
        <v>82</v>
      </c>
      <c r="AV125" s="13" t="s">
        <v>80</v>
      </c>
      <c r="AW125" s="13" t="s">
        <v>33</v>
      </c>
      <c r="AX125" s="13" t="s">
        <v>72</v>
      </c>
      <c r="AY125" s="232" t="s">
        <v>126</v>
      </c>
    </row>
    <row r="126" s="14" customFormat="1">
      <c r="A126" s="14"/>
      <c r="B126" s="233"/>
      <c r="C126" s="234"/>
      <c r="D126" s="224" t="s">
        <v>137</v>
      </c>
      <c r="E126" s="235" t="s">
        <v>19</v>
      </c>
      <c r="F126" s="236" t="s">
        <v>183</v>
      </c>
      <c r="G126" s="234"/>
      <c r="H126" s="237">
        <v>282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3" t="s">
        <v>137</v>
      </c>
      <c r="AU126" s="243" t="s">
        <v>82</v>
      </c>
      <c r="AV126" s="14" t="s">
        <v>82</v>
      </c>
      <c r="AW126" s="14" t="s">
        <v>33</v>
      </c>
      <c r="AX126" s="14" t="s">
        <v>80</v>
      </c>
      <c r="AY126" s="243" t="s">
        <v>126</v>
      </c>
    </row>
    <row r="127" s="2" customFormat="1" ht="37.8" customHeight="1">
      <c r="A127" s="38"/>
      <c r="B127" s="39"/>
      <c r="C127" s="204" t="s">
        <v>184</v>
      </c>
      <c r="D127" s="204" t="s">
        <v>128</v>
      </c>
      <c r="E127" s="205" t="s">
        <v>185</v>
      </c>
      <c r="F127" s="206" t="s">
        <v>186</v>
      </c>
      <c r="G127" s="207" t="s">
        <v>131</v>
      </c>
      <c r="H127" s="208">
        <v>226</v>
      </c>
      <c r="I127" s="209"/>
      <c r="J127" s="210">
        <f>ROUND(I127*H127,2)</f>
        <v>0</v>
      </c>
      <c r="K127" s="206" t="s">
        <v>132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0.44</v>
      </c>
      <c r="T127" s="214">
        <f>S127*H127</f>
        <v>99.439999999999998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133</v>
      </c>
      <c r="AT127" s="215" t="s">
        <v>128</v>
      </c>
      <c r="AU127" s="215" t="s">
        <v>82</v>
      </c>
      <c r="AY127" s="17" t="s">
        <v>126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80</v>
      </c>
      <c r="BK127" s="216">
        <f>ROUND(I127*H127,2)</f>
        <v>0</v>
      </c>
      <c r="BL127" s="17" t="s">
        <v>133</v>
      </c>
      <c r="BM127" s="215" t="s">
        <v>187</v>
      </c>
    </row>
    <row r="128" s="2" customFormat="1">
      <c r="A128" s="38"/>
      <c r="B128" s="39"/>
      <c r="C128" s="40"/>
      <c r="D128" s="217" t="s">
        <v>135</v>
      </c>
      <c r="E128" s="40"/>
      <c r="F128" s="218" t="s">
        <v>188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135</v>
      </c>
      <c r="AU128" s="17" t="s">
        <v>82</v>
      </c>
    </row>
    <row r="129" s="2" customFormat="1">
      <c r="A129" s="38"/>
      <c r="B129" s="39"/>
      <c r="C129" s="40"/>
      <c r="D129" s="224" t="s">
        <v>146</v>
      </c>
      <c r="E129" s="40"/>
      <c r="F129" s="255" t="s">
        <v>189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146</v>
      </c>
      <c r="AU129" s="17" t="s">
        <v>82</v>
      </c>
    </row>
    <row r="130" s="13" customFormat="1">
      <c r="A130" s="13"/>
      <c r="B130" s="222"/>
      <c r="C130" s="223"/>
      <c r="D130" s="224" t="s">
        <v>137</v>
      </c>
      <c r="E130" s="225" t="s">
        <v>19</v>
      </c>
      <c r="F130" s="226" t="s">
        <v>190</v>
      </c>
      <c r="G130" s="223"/>
      <c r="H130" s="225" t="s">
        <v>19</v>
      </c>
      <c r="I130" s="227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137</v>
      </c>
      <c r="AU130" s="232" t="s">
        <v>82</v>
      </c>
      <c r="AV130" s="13" t="s">
        <v>80</v>
      </c>
      <c r="AW130" s="13" t="s">
        <v>33</v>
      </c>
      <c r="AX130" s="13" t="s">
        <v>72</v>
      </c>
      <c r="AY130" s="232" t="s">
        <v>126</v>
      </c>
    </row>
    <row r="131" s="14" customFormat="1">
      <c r="A131" s="14"/>
      <c r="B131" s="233"/>
      <c r="C131" s="234"/>
      <c r="D131" s="224" t="s">
        <v>137</v>
      </c>
      <c r="E131" s="235" t="s">
        <v>19</v>
      </c>
      <c r="F131" s="236" t="s">
        <v>191</v>
      </c>
      <c r="G131" s="234"/>
      <c r="H131" s="237">
        <v>226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3" t="s">
        <v>137</v>
      </c>
      <c r="AU131" s="243" t="s">
        <v>82</v>
      </c>
      <c r="AV131" s="14" t="s">
        <v>82</v>
      </c>
      <c r="AW131" s="14" t="s">
        <v>33</v>
      </c>
      <c r="AX131" s="14" t="s">
        <v>80</v>
      </c>
      <c r="AY131" s="243" t="s">
        <v>126</v>
      </c>
    </row>
    <row r="132" s="2" customFormat="1" ht="37.8" customHeight="1">
      <c r="A132" s="38"/>
      <c r="B132" s="39"/>
      <c r="C132" s="204" t="s">
        <v>192</v>
      </c>
      <c r="D132" s="204" t="s">
        <v>128</v>
      </c>
      <c r="E132" s="205" t="s">
        <v>193</v>
      </c>
      <c r="F132" s="206" t="s">
        <v>194</v>
      </c>
      <c r="G132" s="207" t="s">
        <v>131</v>
      </c>
      <c r="H132" s="208">
        <v>1375</v>
      </c>
      <c r="I132" s="209"/>
      <c r="J132" s="210">
        <f>ROUND(I132*H132,2)</f>
        <v>0</v>
      </c>
      <c r="K132" s="206" t="s">
        <v>132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</v>
      </c>
      <c r="R132" s="213">
        <f>Q132*H132</f>
        <v>0</v>
      </c>
      <c r="S132" s="213">
        <v>0.57999999999999996</v>
      </c>
      <c r="T132" s="214">
        <f>S132*H132</f>
        <v>797.5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133</v>
      </c>
      <c r="AT132" s="215" t="s">
        <v>128</v>
      </c>
      <c r="AU132" s="215" t="s">
        <v>82</v>
      </c>
      <c r="AY132" s="17" t="s">
        <v>126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80</v>
      </c>
      <c r="BK132" s="216">
        <f>ROUND(I132*H132,2)</f>
        <v>0</v>
      </c>
      <c r="BL132" s="17" t="s">
        <v>133</v>
      </c>
      <c r="BM132" s="215" t="s">
        <v>195</v>
      </c>
    </row>
    <row r="133" s="2" customFormat="1">
      <c r="A133" s="38"/>
      <c r="B133" s="39"/>
      <c r="C133" s="40"/>
      <c r="D133" s="217" t="s">
        <v>135</v>
      </c>
      <c r="E133" s="40"/>
      <c r="F133" s="218" t="s">
        <v>196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135</v>
      </c>
      <c r="AU133" s="17" t="s">
        <v>82</v>
      </c>
    </row>
    <row r="134" s="2" customFormat="1">
      <c r="A134" s="38"/>
      <c r="B134" s="39"/>
      <c r="C134" s="40"/>
      <c r="D134" s="224" t="s">
        <v>146</v>
      </c>
      <c r="E134" s="40"/>
      <c r="F134" s="255" t="s">
        <v>197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146</v>
      </c>
      <c r="AU134" s="17" t="s">
        <v>82</v>
      </c>
    </row>
    <row r="135" s="13" customFormat="1">
      <c r="A135" s="13"/>
      <c r="B135" s="222"/>
      <c r="C135" s="223"/>
      <c r="D135" s="224" t="s">
        <v>137</v>
      </c>
      <c r="E135" s="225" t="s">
        <v>19</v>
      </c>
      <c r="F135" s="226" t="s">
        <v>198</v>
      </c>
      <c r="G135" s="223"/>
      <c r="H135" s="225" t="s">
        <v>19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137</v>
      </c>
      <c r="AU135" s="232" t="s">
        <v>82</v>
      </c>
      <c r="AV135" s="13" t="s">
        <v>80</v>
      </c>
      <c r="AW135" s="13" t="s">
        <v>33</v>
      </c>
      <c r="AX135" s="13" t="s">
        <v>72</v>
      </c>
      <c r="AY135" s="232" t="s">
        <v>126</v>
      </c>
    </row>
    <row r="136" s="14" customFormat="1">
      <c r="A136" s="14"/>
      <c r="B136" s="233"/>
      <c r="C136" s="234"/>
      <c r="D136" s="224" t="s">
        <v>137</v>
      </c>
      <c r="E136" s="235" t="s">
        <v>19</v>
      </c>
      <c r="F136" s="236" t="s">
        <v>199</v>
      </c>
      <c r="G136" s="234"/>
      <c r="H136" s="237">
        <v>1375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3" t="s">
        <v>137</v>
      </c>
      <c r="AU136" s="243" t="s">
        <v>82</v>
      </c>
      <c r="AV136" s="14" t="s">
        <v>82</v>
      </c>
      <c r="AW136" s="14" t="s">
        <v>33</v>
      </c>
      <c r="AX136" s="14" t="s">
        <v>80</v>
      </c>
      <c r="AY136" s="243" t="s">
        <v>126</v>
      </c>
    </row>
    <row r="137" s="2" customFormat="1" ht="37.8" customHeight="1">
      <c r="A137" s="38"/>
      <c r="B137" s="39"/>
      <c r="C137" s="204" t="s">
        <v>200</v>
      </c>
      <c r="D137" s="204" t="s">
        <v>128</v>
      </c>
      <c r="E137" s="205" t="s">
        <v>201</v>
      </c>
      <c r="F137" s="206" t="s">
        <v>202</v>
      </c>
      <c r="G137" s="207" t="s">
        <v>131</v>
      </c>
      <c r="H137" s="208">
        <v>226</v>
      </c>
      <c r="I137" s="209"/>
      <c r="J137" s="210">
        <f>ROUND(I137*H137,2)</f>
        <v>0</v>
      </c>
      <c r="K137" s="206" t="s">
        <v>132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0.625</v>
      </c>
      <c r="T137" s="214">
        <f>S137*H137</f>
        <v>141.25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133</v>
      </c>
      <c r="AT137" s="215" t="s">
        <v>128</v>
      </c>
      <c r="AU137" s="215" t="s">
        <v>82</v>
      </c>
      <c r="AY137" s="17" t="s">
        <v>126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80</v>
      </c>
      <c r="BK137" s="216">
        <f>ROUND(I137*H137,2)</f>
        <v>0</v>
      </c>
      <c r="BL137" s="17" t="s">
        <v>133</v>
      </c>
      <c r="BM137" s="215" t="s">
        <v>203</v>
      </c>
    </row>
    <row r="138" s="2" customFormat="1">
      <c r="A138" s="38"/>
      <c r="B138" s="39"/>
      <c r="C138" s="40"/>
      <c r="D138" s="217" t="s">
        <v>135</v>
      </c>
      <c r="E138" s="40"/>
      <c r="F138" s="218" t="s">
        <v>204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135</v>
      </c>
      <c r="AU138" s="17" t="s">
        <v>82</v>
      </c>
    </row>
    <row r="139" s="2" customFormat="1">
      <c r="A139" s="38"/>
      <c r="B139" s="39"/>
      <c r="C139" s="40"/>
      <c r="D139" s="224" t="s">
        <v>146</v>
      </c>
      <c r="E139" s="40"/>
      <c r="F139" s="255" t="s">
        <v>205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146</v>
      </c>
      <c r="AU139" s="17" t="s">
        <v>82</v>
      </c>
    </row>
    <row r="140" s="13" customFormat="1">
      <c r="A140" s="13"/>
      <c r="B140" s="222"/>
      <c r="C140" s="223"/>
      <c r="D140" s="224" t="s">
        <v>137</v>
      </c>
      <c r="E140" s="225" t="s">
        <v>19</v>
      </c>
      <c r="F140" s="226" t="s">
        <v>190</v>
      </c>
      <c r="G140" s="223"/>
      <c r="H140" s="225" t="s">
        <v>19</v>
      </c>
      <c r="I140" s="227"/>
      <c r="J140" s="223"/>
      <c r="K140" s="223"/>
      <c r="L140" s="228"/>
      <c r="M140" s="229"/>
      <c r="N140" s="230"/>
      <c r="O140" s="230"/>
      <c r="P140" s="230"/>
      <c r="Q140" s="230"/>
      <c r="R140" s="230"/>
      <c r="S140" s="230"/>
      <c r="T140" s="23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2" t="s">
        <v>137</v>
      </c>
      <c r="AU140" s="232" t="s">
        <v>82</v>
      </c>
      <c r="AV140" s="13" t="s">
        <v>80</v>
      </c>
      <c r="AW140" s="13" t="s">
        <v>33</v>
      </c>
      <c r="AX140" s="13" t="s">
        <v>72</v>
      </c>
      <c r="AY140" s="232" t="s">
        <v>126</v>
      </c>
    </row>
    <row r="141" s="14" customFormat="1">
      <c r="A141" s="14"/>
      <c r="B141" s="233"/>
      <c r="C141" s="234"/>
      <c r="D141" s="224" t="s">
        <v>137</v>
      </c>
      <c r="E141" s="235" t="s">
        <v>19</v>
      </c>
      <c r="F141" s="236" t="s">
        <v>191</v>
      </c>
      <c r="G141" s="234"/>
      <c r="H141" s="237">
        <v>226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3" t="s">
        <v>137</v>
      </c>
      <c r="AU141" s="243" t="s">
        <v>82</v>
      </c>
      <c r="AV141" s="14" t="s">
        <v>82</v>
      </c>
      <c r="AW141" s="14" t="s">
        <v>33</v>
      </c>
      <c r="AX141" s="14" t="s">
        <v>80</v>
      </c>
      <c r="AY141" s="243" t="s">
        <v>126</v>
      </c>
    </row>
    <row r="142" s="2" customFormat="1" ht="33" customHeight="1">
      <c r="A142" s="38"/>
      <c r="B142" s="39"/>
      <c r="C142" s="204" t="s">
        <v>14</v>
      </c>
      <c r="D142" s="204" t="s">
        <v>128</v>
      </c>
      <c r="E142" s="205" t="s">
        <v>206</v>
      </c>
      <c r="F142" s="206" t="s">
        <v>207</v>
      </c>
      <c r="G142" s="207" t="s">
        <v>131</v>
      </c>
      <c r="H142" s="208">
        <v>1657</v>
      </c>
      <c r="I142" s="209"/>
      <c r="J142" s="210">
        <f>ROUND(I142*H142,2)</f>
        <v>0</v>
      </c>
      <c r="K142" s="206" t="s">
        <v>132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0.22</v>
      </c>
      <c r="T142" s="214">
        <f>S142*H142</f>
        <v>364.54000000000002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133</v>
      </c>
      <c r="AT142" s="215" t="s">
        <v>128</v>
      </c>
      <c r="AU142" s="215" t="s">
        <v>82</v>
      </c>
      <c r="AY142" s="17" t="s">
        <v>126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80</v>
      </c>
      <c r="BK142" s="216">
        <f>ROUND(I142*H142,2)</f>
        <v>0</v>
      </c>
      <c r="BL142" s="17" t="s">
        <v>133</v>
      </c>
      <c r="BM142" s="215" t="s">
        <v>208</v>
      </c>
    </row>
    <row r="143" s="2" customFormat="1">
      <c r="A143" s="38"/>
      <c r="B143" s="39"/>
      <c r="C143" s="40"/>
      <c r="D143" s="217" t="s">
        <v>135</v>
      </c>
      <c r="E143" s="40"/>
      <c r="F143" s="218" t="s">
        <v>209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135</v>
      </c>
      <c r="AU143" s="17" t="s">
        <v>82</v>
      </c>
    </row>
    <row r="144" s="2" customFormat="1">
      <c r="A144" s="38"/>
      <c r="B144" s="39"/>
      <c r="C144" s="40"/>
      <c r="D144" s="224" t="s">
        <v>146</v>
      </c>
      <c r="E144" s="40"/>
      <c r="F144" s="255" t="s">
        <v>210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146</v>
      </c>
      <c r="AU144" s="17" t="s">
        <v>82</v>
      </c>
    </row>
    <row r="145" s="13" customFormat="1">
      <c r="A145" s="13"/>
      <c r="B145" s="222"/>
      <c r="C145" s="223"/>
      <c r="D145" s="224" t="s">
        <v>137</v>
      </c>
      <c r="E145" s="225" t="s">
        <v>19</v>
      </c>
      <c r="F145" s="226" t="s">
        <v>198</v>
      </c>
      <c r="G145" s="223"/>
      <c r="H145" s="225" t="s">
        <v>19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2" t="s">
        <v>137</v>
      </c>
      <c r="AU145" s="232" t="s">
        <v>82</v>
      </c>
      <c r="AV145" s="13" t="s">
        <v>80</v>
      </c>
      <c r="AW145" s="13" t="s">
        <v>33</v>
      </c>
      <c r="AX145" s="13" t="s">
        <v>72</v>
      </c>
      <c r="AY145" s="232" t="s">
        <v>126</v>
      </c>
    </row>
    <row r="146" s="14" customFormat="1">
      <c r="A146" s="14"/>
      <c r="B146" s="233"/>
      <c r="C146" s="234"/>
      <c r="D146" s="224" t="s">
        <v>137</v>
      </c>
      <c r="E146" s="235" t="s">
        <v>19</v>
      </c>
      <c r="F146" s="236" t="s">
        <v>199</v>
      </c>
      <c r="G146" s="234"/>
      <c r="H146" s="237">
        <v>1375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3" t="s">
        <v>137</v>
      </c>
      <c r="AU146" s="243" t="s">
        <v>82</v>
      </c>
      <c r="AV146" s="14" t="s">
        <v>82</v>
      </c>
      <c r="AW146" s="14" t="s">
        <v>33</v>
      </c>
      <c r="AX146" s="14" t="s">
        <v>72</v>
      </c>
      <c r="AY146" s="243" t="s">
        <v>126</v>
      </c>
    </row>
    <row r="147" s="13" customFormat="1">
      <c r="A147" s="13"/>
      <c r="B147" s="222"/>
      <c r="C147" s="223"/>
      <c r="D147" s="224" t="s">
        <v>137</v>
      </c>
      <c r="E147" s="225" t="s">
        <v>19</v>
      </c>
      <c r="F147" s="226" t="s">
        <v>182</v>
      </c>
      <c r="G147" s="223"/>
      <c r="H147" s="225" t="s">
        <v>19</v>
      </c>
      <c r="I147" s="227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2" t="s">
        <v>137</v>
      </c>
      <c r="AU147" s="232" t="s">
        <v>82</v>
      </c>
      <c r="AV147" s="13" t="s">
        <v>80</v>
      </c>
      <c r="AW147" s="13" t="s">
        <v>33</v>
      </c>
      <c r="AX147" s="13" t="s">
        <v>72</v>
      </c>
      <c r="AY147" s="232" t="s">
        <v>126</v>
      </c>
    </row>
    <row r="148" s="14" customFormat="1">
      <c r="A148" s="14"/>
      <c r="B148" s="233"/>
      <c r="C148" s="234"/>
      <c r="D148" s="224" t="s">
        <v>137</v>
      </c>
      <c r="E148" s="235" t="s">
        <v>19</v>
      </c>
      <c r="F148" s="236" t="s">
        <v>183</v>
      </c>
      <c r="G148" s="234"/>
      <c r="H148" s="237">
        <v>282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3" t="s">
        <v>137</v>
      </c>
      <c r="AU148" s="243" t="s">
        <v>82</v>
      </c>
      <c r="AV148" s="14" t="s">
        <v>82</v>
      </c>
      <c r="AW148" s="14" t="s">
        <v>33</v>
      </c>
      <c r="AX148" s="14" t="s">
        <v>72</v>
      </c>
      <c r="AY148" s="243" t="s">
        <v>126</v>
      </c>
    </row>
    <row r="149" s="15" customFormat="1">
      <c r="A149" s="15"/>
      <c r="B149" s="244"/>
      <c r="C149" s="245"/>
      <c r="D149" s="224" t="s">
        <v>137</v>
      </c>
      <c r="E149" s="246" t="s">
        <v>19</v>
      </c>
      <c r="F149" s="247" t="s">
        <v>142</v>
      </c>
      <c r="G149" s="245"/>
      <c r="H149" s="248">
        <v>1657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4" t="s">
        <v>137</v>
      </c>
      <c r="AU149" s="254" t="s">
        <v>82</v>
      </c>
      <c r="AV149" s="15" t="s">
        <v>133</v>
      </c>
      <c r="AW149" s="15" t="s">
        <v>33</v>
      </c>
      <c r="AX149" s="15" t="s">
        <v>80</v>
      </c>
      <c r="AY149" s="254" t="s">
        <v>126</v>
      </c>
    </row>
    <row r="150" s="2" customFormat="1" ht="37.8" customHeight="1">
      <c r="A150" s="38"/>
      <c r="B150" s="39"/>
      <c r="C150" s="204" t="s">
        <v>211</v>
      </c>
      <c r="D150" s="204" t="s">
        <v>128</v>
      </c>
      <c r="E150" s="205" t="s">
        <v>212</v>
      </c>
      <c r="F150" s="206" t="s">
        <v>213</v>
      </c>
      <c r="G150" s="207" t="s">
        <v>131</v>
      </c>
      <c r="H150" s="208">
        <v>20</v>
      </c>
      <c r="I150" s="209"/>
      <c r="J150" s="210">
        <f>ROUND(I150*H150,2)</f>
        <v>0</v>
      </c>
      <c r="K150" s="206" t="s">
        <v>132</v>
      </c>
      <c r="L150" s="44"/>
      <c r="M150" s="211" t="s">
        <v>19</v>
      </c>
      <c r="N150" s="212" t="s">
        <v>43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0.17000000000000001</v>
      </c>
      <c r="T150" s="214">
        <f>S150*H150</f>
        <v>3.4000000000000004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133</v>
      </c>
      <c r="AT150" s="215" t="s">
        <v>128</v>
      </c>
      <c r="AU150" s="215" t="s">
        <v>82</v>
      </c>
      <c r="AY150" s="17" t="s">
        <v>126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80</v>
      </c>
      <c r="BK150" s="216">
        <f>ROUND(I150*H150,2)</f>
        <v>0</v>
      </c>
      <c r="BL150" s="17" t="s">
        <v>133</v>
      </c>
      <c r="BM150" s="215" t="s">
        <v>214</v>
      </c>
    </row>
    <row r="151" s="2" customFormat="1">
      <c r="A151" s="38"/>
      <c r="B151" s="39"/>
      <c r="C151" s="40"/>
      <c r="D151" s="217" t="s">
        <v>135</v>
      </c>
      <c r="E151" s="40"/>
      <c r="F151" s="218" t="s">
        <v>215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135</v>
      </c>
      <c r="AU151" s="17" t="s">
        <v>82</v>
      </c>
    </row>
    <row r="152" s="13" customFormat="1">
      <c r="A152" s="13"/>
      <c r="B152" s="222"/>
      <c r="C152" s="223"/>
      <c r="D152" s="224" t="s">
        <v>137</v>
      </c>
      <c r="E152" s="225" t="s">
        <v>19</v>
      </c>
      <c r="F152" s="226" t="s">
        <v>216</v>
      </c>
      <c r="G152" s="223"/>
      <c r="H152" s="225" t="s">
        <v>19</v>
      </c>
      <c r="I152" s="227"/>
      <c r="J152" s="223"/>
      <c r="K152" s="223"/>
      <c r="L152" s="228"/>
      <c r="M152" s="229"/>
      <c r="N152" s="230"/>
      <c r="O152" s="230"/>
      <c r="P152" s="230"/>
      <c r="Q152" s="230"/>
      <c r="R152" s="230"/>
      <c r="S152" s="230"/>
      <c r="T152" s="23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2" t="s">
        <v>137</v>
      </c>
      <c r="AU152" s="232" t="s">
        <v>82</v>
      </c>
      <c r="AV152" s="13" t="s">
        <v>80</v>
      </c>
      <c r="AW152" s="13" t="s">
        <v>33</v>
      </c>
      <c r="AX152" s="13" t="s">
        <v>72</v>
      </c>
      <c r="AY152" s="232" t="s">
        <v>126</v>
      </c>
    </row>
    <row r="153" s="14" customFormat="1">
      <c r="A153" s="14"/>
      <c r="B153" s="233"/>
      <c r="C153" s="234"/>
      <c r="D153" s="224" t="s">
        <v>137</v>
      </c>
      <c r="E153" s="235" t="s">
        <v>19</v>
      </c>
      <c r="F153" s="236" t="s">
        <v>160</v>
      </c>
      <c r="G153" s="234"/>
      <c r="H153" s="237">
        <v>20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3" t="s">
        <v>137</v>
      </c>
      <c r="AU153" s="243" t="s">
        <v>82</v>
      </c>
      <c r="AV153" s="14" t="s">
        <v>82</v>
      </c>
      <c r="AW153" s="14" t="s">
        <v>33</v>
      </c>
      <c r="AX153" s="14" t="s">
        <v>80</v>
      </c>
      <c r="AY153" s="243" t="s">
        <v>126</v>
      </c>
    </row>
    <row r="154" s="2" customFormat="1" ht="37.8" customHeight="1">
      <c r="A154" s="38"/>
      <c r="B154" s="39"/>
      <c r="C154" s="204" t="s">
        <v>217</v>
      </c>
      <c r="D154" s="204" t="s">
        <v>128</v>
      </c>
      <c r="E154" s="205" t="s">
        <v>218</v>
      </c>
      <c r="F154" s="206" t="s">
        <v>219</v>
      </c>
      <c r="G154" s="207" t="s">
        <v>131</v>
      </c>
      <c r="H154" s="208">
        <v>20</v>
      </c>
      <c r="I154" s="209"/>
      <c r="J154" s="210">
        <f>ROUND(I154*H154,2)</f>
        <v>0</v>
      </c>
      <c r="K154" s="206" t="s">
        <v>132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</v>
      </c>
      <c r="R154" s="213">
        <f>Q154*H154</f>
        <v>0</v>
      </c>
      <c r="S154" s="213">
        <v>0.28999999999999998</v>
      </c>
      <c r="T154" s="214">
        <f>S154*H154</f>
        <v>5.7999999999999998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133</v>
      </c>
      <c r="AT154" s="215" t="s">
        <v>128</v>
      </c>
      <c r="AU154" s="215" t="s">
        <v>82</v>
      </c>
      <c r="AY154" s="17" t="s">
        <v>126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80</v>
      </c>
      <c r="BK154" s="216">
        <f>ROUND(I154*H154,2)</f>
        <v>0</v>
      </c>
      <c r="BL154" s="17" t="s">
        <v>133</v>
      </c>
      <c r="BM154" s="215" t="s">
        <v>220</v>
      </c>
    </row>
    <row r="155" s="2" customFormat="1">
      <c r="A155" s="38"/>
      <c r="B155" s="39"/>
      <c r="C155" s="40"/>
      <c r="D155" s="217" t="s">
        <v>135</v>
      </c>
      <c r="E155" s="40"/>
      <c r="F155" s="218" t="s">
        <v>221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135</v>
      </c>
      <c r="AU155" s="17" t="s">
        <v>82</v>
      </c>
    </row>
    <row r="156" s="2" customFormat="1">
      <c r="A156" s="38"/>
      <c r="B156" s="39"/>
      <c r="C156" s="40"/>
      <c r="D156" s="224" t="s">
        <v>146</v>
      </c>
      <c r="E156" s="40"/>
      <c r="F156" s="255" t="s">
        <v>222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146</v>
      </c>
      <c r="AU156" s="17" t="s">
        <v>82</v>
      </c>
    </row>
    <row r="157" s="13" customFormat="1">
      <c r="A157" s="13"/>
      <c r="B157" s="222"/>
      <c r="C157" s="223"/>
      <c r="D157" s="224" t="s">
        <v>137</v>
      </c>
      <c r="E157" s="225" t="s">
        <v>19</v>
      </c>
      <c r="F157" s="226" t="s">
        <v>159</v>
      </c>
      <c r="G157" s="223"/>
      <c r="H157" s="225" t="s">
        <v>19</v>
      </c>
      <c r="I157" s="227"/>
      <c r="J157" s="223"/>
      <c r="K157" s="223"/>
      <c r="L157" s="228"/>
      <c r="M157" s="229"/>
      <c r="N157" s="230"/>
      <c r="O157" s="230"/>
      <c r="P157" s="230"/>
      <c r="Q157" s="230"/>
      <c r="R157" s="230"/>
      <c r="S157" s="230"/>
      <c r="T157" s="23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2" t="s">
        <v>137</v>
      </c>
      <c r="AU157" s="232" t="s">
        <v>82</v>
      </c>
      <c r="AV157" s="13" t="s">
        <v>80</v>
      </c>
      <c r="AW157" s="13" t="s">
        <v>33</v>
      </c>
      <c r="AX157" s="13" t="s">
        <v>72</v>
      </c>
      <c r="AY157" s="232" t="s">
        <v>126</v>
      </c>
    </row>
    <row r="158" s="14" customFormat="1">
      <c r="A158" s="14"/>
      <c r="B158" s="233"/>
      <c r="C158" s="234"/>
      <c r="D158" s="224" t="s">
        <v>137</v>
      </c>
      <c r="E158" s="235" t="s">
        <v>19</v>
      </c>
      <c r="F158" s="236" t="s">
        <v>160</v>
      </c>
      <c r="G158" s="234"/>
      <c r="H158" s="237">
        <v>20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3" t="s">
        <v>137</v>
      </c>
      <c r="AU158" s="243" t="s">
        <v>82</v>
      </c>
      <c r="AV158" s="14" t="s">
        <v>82</v>
      </c>
      <c r="AW158" s="14" t="s">
        <v>33</v>
      </c>
      <c r="AX158" s="14" t="s">
        <v>80</v>
      </c>
      <c r="AY158" s="243" t="s">
        <v>126</v>
      </c>
    </row>
    <row r="159" s="2" customFormat="1" ht="37.8" customHeight="1">
      <c r="A159" s="38"/>
      <c r="B159" s="39"/>
      <c r="C159" s="204" t="s">
        <v>223</v>
      </c>
      <c r="D159" s="204" t="s">
        <v>128</v>
      </c>
      <c r="E159" s="205" t="s">
        <v>224</v>
      </c>
      <c r="F159" s="206" t="s">
        <v>225</v>
      </c>
      <c r="G159" s="207" t="s">
        <v>131</v>
      </c>
      <c r="H159" s="208">
        <v>70</v>
      </c>
      <c r="I159" s="209"/>
      <c r="J159" s="210">
        <f>ROUND(I159*H159,2)</f>
        <v>0</v>
      </c>
      <c r="K159" s="206" t="s">
        <v>132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0.44</v>
      </c>
      <c r="T159" s="214">
        <f>S159*H159</f>
        <v>30.800000000000001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133</v>
      </c>
      <c r="AT159" s="215" t="s">
        <v>128</v>
      </c>
      <c r="AU159" s="215" t="s">
        <v>82</v>
      </c>
      <c r="AY159" s="17" t="s">
        <v>126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80</v>
      </c>
      <c r="BK159" s="216">
        <f>ROUND(I159*H159,2)</f>
        <v>0</v>
      </c>
      <c r="BL159" s="17" t="s">
        <v>133</v>
      </c>
      <c r="BM159" s="215" t="s">
        <v>226</v>
      </c>
    </row>
    <row r="160" s="2" customFormat="1">
      <c r="A160" s="38"/>
      <c r="B160" s="39"/>
      <c r="C160" s="40"/>
      <c r="D160" s="217" t="s">
        <v>135</v>
      </c>
      <c r="E160" s="40"/>
      <c r="F160" s="218" t="s">
        <v>227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135</v>
      </c>
      <c r="AU160" s="17" t="s">
        <v>82</v>
      </c>
    </row>
    <row r="161" s="13" customFormat="1">
      <c r="A161" s="13"/>
      <c r="B161" s="222"/>
      <c r="C161" s="223"/>
      <c r="D161" s="224" t="s">
        <v>137</v>
      </c>
      <c r="E161" s="225" t="s">
        <v>19</v>
      </c>
      <c r="F161" s="226" t="s">
        <v>228</v>
      </c>
      <c r="G161" s="223"/>
      <c r="H161" s="225" t="s">
        <v>19</v>
      </c>
      <c r="I161" s="227"/>
      <c r="J161" s="223"/>
      <c r="K161" s="223"/>
      <c r="L161" s="228"/>
      <c r="M161" s="229"/>
      <c r="N161" s="230"/>
      <c r="O161" s="230"/>
      <c r="P161" s="230"/>
      <c r="Q161" s="230"/>
      <c r="R161" s="230"/>
      <c r="S161" s="230"/>
      <c r="T161" s="23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2" t="s">
        <v>137</v>
      </c>
      <c r="AU161" s="232" t="s">
        <v>82</v>
      </c>
      <c r="AV161" s="13" t="s">
        <v>80</v>
      </c>
      <c r="AW161" s="13" t="s">
        <v>33</v>
      </c>
      <c r="AX161" s="13" t="s">
        <v>72</v>
      </c>
      <c r="AY161" s="232" t="s">
        <v>126</v>
      </c>
    </row>
    <row r="162" s="14" customFormat="1">
      <c r="A162" s="14"/>
      <c r="B162" s="233"/>
      <c r="C162" s="234"/>
      <c r="D162" s="224" t="s">
        <v>137</v>
      </c>
      <c r="E162" s="235" t="s">
        <v>19</v>
      </c>
      <c r="F162" s="236" t="s">
        <v>229</v>
      </c>
      <c r="G162" s="234"/>
      <c r="H162" s="237">
        <v>40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3" t="s">
        <v>137</v>
      </c>
      <c r="AU162" s="243" t="s">
        <v>82</v>
      </c>
      <c r="AV162" s="14" t="s">
        <v>82</v>
      </c>
      <c r="AW162" s="14" t="s">
        <v>33</v>
      </c>
      <c r="AX162" s="14" t="s">
        <v>72</v>
      </c>
      <c r="AY162" s="243" t="s">
        <v>126</v>
      </c>
    </row>
    <row r="163" s="13" customFormat="1">
      <c r="A163" s="13"/>
      <c r="B163" s="222"/>
      <c r="C163" s="223"/>
      <c r="D163" s="224" t="s">
        <v>137</v>
      </c>
      <c r="E163" s="225" t="s">
        <v>19</v>
      </c>
      <c r="F163" s="226" t="s">
        <v>230</v>
      </c>
      <c r="G163" s="223"/>
      <c r="H163" s="225" t="s">
        <v>19</v>
      </c>
      <c r="I163" s="227"/>
      <c r="J163" s="223"/>
      <c r="K163" s="223"/>
      <c r="L163" s="228"/>
      <c r="M163" s="229"/>
      <c r="N163" s="230"/>
      <c r="O163" s="230"/>
      <c r="P163" s="230"/>
      <c r="Q163" s="230"/>
      <c r="R163" s="230"/>
      <c r="S163" s="230"/>
      <c r="T163" s="23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2" t="s">
        <v>137</v>
      </c>
      <c r="AU163" s="232" t="s">
        <v>82</v>
      </c>
      <c r="AV163" s="13" t="s">
        <v>80</v>
      </c>
      <c r="AW163" s="13" t="s">
        <v>33</v>
      </c>
      <c r="AX163" s="13" t="s">
        <v>72</v>
      </c>
      <c r="AY163" s="232" t="s">
        <v>126</v>
      </c>
    </row>
    <row r="164" s="14" customFormat="1">
      <c r="A164" s="14"/>
      <c r="B164" s="233"/>
      <c r="C164" s="234"/>
      <c r="D164" s="224" t="s">
        <v>137</v>
      </c>
      <c r="E164" s="235" t="s">
        <v>19</v>
      </c>
      <c r="F164" s="236" t="s">
        <v>231</v>
      </c>
      <c r="G164" s="234"/>
      <c r="H164" s="237">
        <v>9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3" t="s">
        <v>137</v>
      </c>
      <c r="AU164" s="243" t="s">
        <v>82</v>
      </c>
      <c r="AV164" s="14" t="s">
        <v>82</v>
      </c>
      <c r="AW164" s="14" t="s">
        <v>33</v>
      </c>
      <c r="AX164" s="14" t="s">
        <v>72</v>
      </c>
      <c r="AY164" s="243" t="s">
        <v>126</v>
      </c>
    </row>
    <row r="165" s="13" customFormat="1">
      <c r="A165" s="13"/>
      <c r="B165" s="222"/>
      <c r="C165" s="223"/>
      <c r="D165" s="224" t="s">
        <v>137</v>
      </c>
      <c r="E165" s="225" t="s">
        <v>19</v>
      </c>
      <c r="F165" s="226" t="s">
        <v>232</v>
      </c>
      <c r="G165" s="223"/>
      <c r="H165" s="225" t="s">
        <v>19</v>
      </c>
      <c r="I165" s="227"/>
      <c r="J165" s="223"/>
      <c r="K165" s="223"/>
      <c r="L165" s="228"/>
      <c r="M165" s="229"/>
      <c r="N165" s="230"/>
      <c r="O165" s="230"/>
      <c r="P165" s="230"/>
      <c r="Q165" s="230"/>
      <c r="R165" s="230"/>
      <c r="S165" s="230"/>
      <c r="T165" s="23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2" t="s">
        <v>137</v>
      </c>
      <c r="AU165" s="232" t="s">
        <v>82</v>
      </c>
      <c r="AV165" s="13" t="s">
        <v>80</v>
      </c>
      <c r="AW165" s="13" t="s">
        <v>33</v>
      </c>
      <c r="AX165" s="13" t="s">
        <v>72</v>
      </c>
      <c r="AY165" s="232" t="s">
        <v>126</v>
      </c>
    </row>
    <row r="166" s="14" customFormat="1">
      <c r="A166" s="14"/>
      <c r="B166" s="233"/>
      <c r="C166" s="234"/>
      <c r="D166" s="224" t="s">
        <v>137</v>
      </c>
      <c r="E166" s="235" t="s">
        <v>19</v>
      </c>
      <c r="F166" s="236" t="s">
        <v>168</v>
      </c>
      <c r="G166" s="234"/>
      <c r="H166" s="237">
        <v>21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3" t="s">
        <v>137</v>
      </c>
      <c r="AU166" s="243" t="s">
        <v>82</v>
      </c>
      <c r="AV166" s="14" t="s">
        <v>82</v>
      </c>
      <c r="AW166" s="14" t="s">
        <v>33</v>
      </c>
      <c r="AX166" s="14" t="s">
        <v>72</v>
      </c>
      <c r="AY166" s="243" t="s">
        <v>126</v>
      </c>
    </row>
    <row r="167" s="15" customFormat="1">
      <c r="A167" s="15"/>
      <c r="B167" s="244"/>
      <c r="C167" s="245"/>
      <c r="D167" s="224" t="s">
        <v>137</v>
      </c>
      <c r="E167" s="246" t="s">
        <v>19</v>
      </c>
      <c r="F167" s="247" t="s">
        <v>142</v>
      </c>
      <c r="G167" s="245"/>
      <c r="H167" s="248">
        <v>70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4" t="s">
        <v>137</v>
      </c>
      <c r="AU167" s="254" t="s">
        <v>82</v>
      </c>
      <c r="AV167" s="15" t="s">
        <v>133</v>
      </c>
      <c r="AW167" s="15" t="s">
        <v>33</v>
      </c>
      <c r="AX167" s="15" t="s">
        <v>80</v>
      </c>
      <c r="AY167" s="254" t="s">
        <v>126</v>
      </c>
    </row>
    <row r="168" s="2" customFormat="1" ht="33" customHeight="1">
      <c r="A168" s="38"/>
      <c r="B168" s="39"/>
      <c r="C168" s="204" t="s">
        <v>8</v>
      </c>
      <c r="D168" s="204" t="s">
        <v>128</v>
      </c>
      <c r="E168" s="205" t="s">
        <v>233</v>
      </c>
      <c r="F168" s="206" t="s">
        <v>234</v>
      </c>
      <c r="G168" s="207" t="s">
        <v>131</v>
      </c>
      <c r="H168" s="208">
        <v>41</v>
      </c>
      <c r="I168" s="209"/>
      <c r="J168" s="210">
        <f>ROUND(I168*H168,2)</f>
        <v>0</v>
      </c>
      <c r="K168" s="206" t="s">
        <v>132</v>
      </c>
      <c r="L168" s="44"/>
      <c r="M168" s="211" t="s">
        <v>19</v>
      </c>
      <c r="N168" s="212" t="s">
        <v>43</v>
      </c>
      <c r="O168" s="84"/>
      <c r="P168" s="213">
        <f>O168*H168</f>
        <v>0</v>
      </c>
      <c r="Q168" s="213">
        <v>0</v>
      </c>
      <c r="R168" s="213">
        <f>Q168*H168</f>
        <v>0</v>
      </c>
      <c r="S168" s="213">
        <v>0.23999999999999999</v>
      </c>
      <c r="T168" s="214">
        <f>S168*H168</f>
        <v>9.8399999999999999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133</v>
      </c>
      <c r="AT168" s="215" t="s">
        <v>128</v>
      </c>
      <c r="AU168" s="215" t="s">
        <v>82</v>
      </c>
      <c r="AY168" s="17" t="s">
        <v>126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80</v>
      </c>
      <c r="BK168" s="216">
        <f>ROUND(I168*H168,2)</f>
        <v>0</v>
      </c>
      <c r="BL168" s="17" t="s">
        <v>133</v>
      </c>
      <c r="BM168" s="215" t="s">
        <v>235</v>
      </c>
    </row>
    <row r="169" s="2" customFormat="1">
      <c r="A169" s="38"/>
      <c r="B169" s="39"/>
      <c r="C169" s="40"/>
      <c r="D169" s="217" t="s">
        <v>135</v>
      </c>
      <c r="E169" s="40"/>
      <c r="F169" s="218" t="s">
        <v>236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135</v>
      </c>
      <c r="AU169" s="17" t="s">
        <v>82</v>
      </c>
    </row>
    <row r="170" s="13" customFormat="1">
      <c r="A170" s="13"/>
      <c r="B170" s="222"/>
      <c r="C170" s="223"/>
      <c r="D170" s="224" t="s">
        <v>137</v>
      </c>
      <c r="E170" s="225" t="s">
        <v>19</v>
      </c>
      <c r="F170" s="226" t="s">
        <v>237</v>
      </c>
      <c r="G170" s="223"/>
      <c r="H170" s="225" t="s">
        <v>19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2" t="s">
        <v>137</v>
      </c>
      <c r="AU170" s="232" t="s">
        <v>82</v>
      </c>
      <c r="AV170" s="13" t="s">
        <v>80</v>
      </c>
      <c r="AW170" s="13" t="s">
        <v>33</v>
      </c>
      <c r="AX170" s="13" t="s">
        <v>72</v>
      </c>
      <c r="AY170" s="232" t="s">
        <v>126</v>
      </c>
    </row>
    <row r="171" s="14" customFormat="1">
      <c r="A171" s="14"/>
      <c r="B171" s="233"/>
      <c r="C171" s="234"/>
      <c r="D171" s="224" t="s">
        <v>137</v>
      </c>
      <c r="E171" s="235" t="s">
        <v>19</v>
      </c>
      <c r="F171" s="236" t="s">
        <v>160</v>
      </c>
      <c r="G171" s="234"/>
      <c r="H171" s="237">
        <v>20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3" t="s">
        <v>137</v>
      </c>
      <c r="AU171" s="243" t="s">
        <v>82</v>
      </c>
      <c r="AV171" s="14" t="s">
        <v>82</v>
      </c>
      <c r="AW171" s="14" t="s">
        <v>33</v>
      </c>
      <c r="AX171" s="14" t="s">
        <v>72</v>
      </c>
      <c r="AY171" s="243" t="s">
        <v>126</v>
      </c>
    </row>
    <row r="172" s="13" customFormat="1">
      <c r="A172" s="13"/>
      <c r="B172" s="222"/>
      <c r="C172" s="223"/>
      <c r="D172" s="224" t="s">
        <v>137</v>
      </c>
      <c r="E172" s="225" t="s">
        <v>19</v>
      </c>
      <c r="F172" s="226" t="s">
        <v>238</v>
      </c>
      <c r="G172" s="223"/>
      <c r="H172" s="225" t="s">
        <v>19</v>
      </c>
      <c r="I172" s="227"/>
      <c r="J172" s="223"/>
      <c r="K172" s="223"/>
      <c r="L172" s="228"/>
      <c r="M172" s="229"/>
      <c r="N172" s="230"/>
      <c r="O172" s="230"/>
      <c r="P172" s="230"/>
      <c r="Q172" s="230"/>
      <c r="R172" s="230"/>
      <c r="S172" s="230"/>
      <c r="T172" s="23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2" t="s">
        <v>137</v>
      </c>
      <c r="AU172" s="232" t="s">
        <v>82</v>
      </c>
      <c r="AV172" s="13" t="s">
        <v>80</v>
      </c>
      <c r="AW172" s="13" t="s">
        <v>33</v>
      </c>
      <c r="AX172" s="13" t="s">
        <v>72</v>
      </c>
      <c r="AY172" s="232" t="s">
        <v>126</v>
      </c>
    </row>
    <row r="173" s="14" customFormat="1">
      <c r="A173" s="14"/>
      <c r="B173" s="233"/>
      <c r="C173" s="234"/>
      <c r="D173" s="224" t="s">
        <v>137</v>
      </c>
      <c r="E173" s="235" t="s">
        <v>19</v>
      </c>
      <c r="F173" s="236" t="s">
        <v>168</v>
      </c>
      <c r="G173" s="234"/>
      <c r="H173" s="237">
        <v>21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3" t="s">
        <v>137</v>
      </c>
      <c r="AU173" s="243" t="s">
        <v>82</v>
      </c>
      <c r="AV173" s="14" t="s">
        <v>82</v>
      </c>
      <c r="AW173" s="14" t="s">
        <v>33</v>
      </c>
      <c r="AX173" s="14" t="s">
        <v>72</v>
      </c>
      <c r="AY173" s="243" t="s">
        <v>126</v>
      </c>
    </row>
    <row r="174" s="15" customFormat="1">
      <c r="A174" s="15"/>
      <c r="B174" s="244"/>
      <c r="C174" s="245"/>
      <c r="D174" s="224" t="s">
        <v>137</v>
      </c>
      <c r="E174" s="246" t="s">
        <v>19</v>
      </c>
      <c r="F174" s="247" t="s">
        <v>142</v>
      </c>
      <c r="G174" s="245"/>
      <c r="H174" s="248">
        <v>41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4" t="s">
        <v>137</v>
      </c>
      <c r="AU174" s="254" t="s">
        <v>82</v>
      </c>
      <c r="AV174" s="15" t="s">
        <v>133</v>
      </c>
      <c r="AW174" s="15" t="s">
        <v>33</v>
      </c>
      <c r="AX174" s="15" t="s">
        <v>80</v>
      </c>
      <c r="AY174" s="254" t="s">
        <v>126</v>
      </c>
    </row>
    <row r="175" s="2" customFormat="1" ht="33" customHeight="1">
      <c r="A175" s="38"/>
      <c r="B175" s="39"/>
      <c r="C175" s="204" t="s">
        <v>239</v>
      </c>
      <c r="D175" s="204" t="s">
        <v>128</v>
      </c>
      <c r="E175" s="205" t="s">
        <v>240</v>
      </c>
      <c r="F175" s="206" t="s">
        <v>241</v>
      </c>
      <c r="G175" s="207" t="s">
        <v>131</v>
      </c>
      <c r="H175" s="208">
        <v>69</v>
      </c>
      <c r="I175" s="209"/>
      <c r="J175" s="210">
        <f>ROUND(I175*H175,2)</f>
        <v>0</v>
      </c>
      <c r="K175" s="206" t="s">
        <v>132</v>
      </c>
      <c r="L175" s="44"/>
      <c r="M175" s="211" t="s">
        <v>19</v>
      </c>
      <c r="N175" s="212" t="s">
        <v>43</v>
      </c>
      <c r="O175" s="84"/>
      <c r="P175" s="213">
        <f>O175*H175</f>
        <v>0</v>
      </c>
      <c r="Q175" s="213">
        <v>0</v>
      </c>
      <c r="R175" s="213">
        <f>Q175*H175</f>
        <v>0</v>
      </c>
      <c r="S175" s="213">
        <v>0.32500000000000001</v>
      </c>
      <c r="T175" s="214">
        <f>S175*H175</f>
        <v>22.425000000000001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133</v>
      </c>
      <c r="AT175" s="215" t="s">
        <v>128</v>
      </c>
      <c r="AU175" s="215" t="s">
        <v>82</v>
      </c>
      <c r="AY175" s="17" t="s">
        <v>126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80</v>
      </c>
      <c r="BK175" s="216">
        <f>ROUND(I175*H175,2)</f>
        <v>0</v>
      </c>
      <c r="BL175" s="17" t="s">
        <v>133</v>
      </c>
      <c r="BM175" s="215" t="s">
        <v>242</v>
      </c>
    </row>
    <row r="176" s="2" customFormat="1">
      <c r="A176" s="38"/>
      <c r="B176" s="39"/>
      <c r="C176" s="40"/>
      <c r="D176" s="217" t="s">
        <v>135</v>
      </c>
      <c r="E176" s="40"/>
      <c r="F176" s="218" t="s">
        <v>243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135</v>
      </c>
      <c r="AU176" s="17" t="s">
        <v>82</v>
      </c>
    </row>
    <row r="177" s="2" customFormat="1">
      <c r="A177" s="38"/>
      <c r="B177" s="39"/>
      <c r="C177" s="40"/>
      <c r="D177" s="224" t="s">
        <v>146</v>
      </c>
      <c r="E177" s="40"/>
      <c r="F177" s="255" t="s">
        <v>244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146</v>
      </c>
      <c r="AU177" s="17" t="s">
        <v>82</v>
      </c>
    </row>
    <row r="178" s="13" customFormat="1">
      <c r="A178" s="13"/>
      <c r="B178" s="222"/>
      <c r="C178" s="223"/>
      <c r="D178" s="224" t="s">
        <v>137</v>
      </c>
      <c r="E178" s="225" t="s">
        <v>19</v>
      </c>
      <c r="F178" s="226" t="s">
        <v>216</v>
      </c>
      <c r="G178" s="223"/>
      <c r="H178" s="225" t="s">
        <v>19</v>
      </c>
      <c r="I178" s="227"/>
      <c r="J178" s="223"/>
      <c r="K178" s="223"/>
      <c r="L178" s="228"/>
      <c r="M178" s="229"/>
      <c r="N178" s="230"/>
      <c r="O178" s="230"/>
      <c r="P178" s="230"/>
      <c r="Q178" s="230"/>
      <c r="R178" s="230"/>
      <c r="S178" s="230"/>
      <c r="T178" s="23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2" t="s">
        <v>137</v>
      </c>
      <c r="AU178" s="232" t="s">
        <v>82</v>
      </c>
      <c r="AV178" s="13" t="s">
        <v>80</v>
      </c>
      <c r="AW178" s="13" t="s">
        <v>33</v>
      </c>
      <c r="AX178" s="13" t="s">
        <v>72</v>
      </c>
      <c r="AY178" s="232" t="s">
        <v>126</v>
      </c>
    </row>
    <row r="179" s="14" customFormat="1">
      <c r="A179" s="14"/>
      <c r="B179" s="233"/>
      <c r="C179" s="234"/>
      <c r="D179" s="224" t="s">
        <v>137</v>
      </c>
      <c r="E179" s="235" t="s">
        <v>19</v>
      </c>
      <c r="F179" s="236" t="s">
        <v>160</v>
      </c>
      <c r="G179" s="234"/>
      <c r="H179" s="237">
        <v>20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3" t="s">
        <v>137</v>
      </c>
      <c r="AU179" s="243" t="s">
        <v>82</v>
      </c>
      <c r="AV179" s="14" t="s">
        <v>82</v>
      </c>
      <c r="AW179" s="14" t="s">
        <v>33</v>
      </c>
      <c r="AX179" s="14" t="s">
        <v>72</v>
      </c>
      <c r="AY179" s="243" t="s">
        <v>126</v>
      </c>
    </row>
    <row r="180" s="13" customFormat="1">
      <c r="A180" s="13"/>
      <c r="B180" s="222"/>
      <c r="C180" s="223"/>
      <c r="D180" s="224" t="s">
        <v>137</v>
      </c>
      <c r="E180" s="225" t="s">
        <v>19</v>
      </c>
      <c r="F180" s="226" t="s">
        <v>245</v>
      </c>
      <c r="G180" s="223"/>
      <c r="H180" s="225" t="s">
        <v>19</v>
      </c>
      <c r="I180" s="227"/>
      <c r="J180" s="223"/>
      <c r="K180" s="223"/>
      <c r="L180" s="228"/>
      <c r="M180" s="229"/>
      <c r="N180" s="230"/>
      <c r="O180" s="230"/>
      <c r="P180" s="230"/>
      <c r="Q180" s="230"/>
      <c r="R180" s="230"/>
      <c r="S180" s="230"/>
      <c r="T180" s="23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2" t="s">
        <v>137</v>
      </c>
      <c r="AU180" s="232" t="s">
        <v>82</v>
      </c>
      <c r="AV180" s="13" t="s">
        <v>80</v>
      </c>
      <c r="AW180" s="13" t="s">
        <v>33</v>
      </c>
      <c r="AX180" s="13" t="s">
        <v>72</v>
      </c>
      <c r="AY180" s="232" t="s">
        <v>126</v>
      </c>
    </row>
    <row r="181" s="14" customFormat="1">
      <c r="A181" s="14"/>
      <c r="B181" s="233"/>
      <c r="C181" s="234"/>
      <c r="D181" s="224" t="s">
        <v>137</v>
      </c>
      <c r="E181" s="235" t="s">
        <v>19</v>
      </c>
      <c r="F181" s="236" t="s">
        <v>229</v>
      </c>
      <c r="G181" s="234"/>
      <c r="H181" s="237">
        <v>40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3" t="s">
        <v>137</v>
      </c>
      <c r="AU181" s="243" t="s">
        <v>82</v>
      </c>
      <c r="AV181" s="14" t="s">
        <v>82</v>
      </c>
      <c r="AW181" s="14" t="s">
        <v>33</v>
      </c>
      <c r="AX181" s="14" t="s">
        <v>72</v>
      </c>
      <c r="AY181" s="243" t="s">
        <v>126</v>
      </c>
    </row>
    <row r="182" s="13" customFormat="1">
      <c r="A182" s="13"/>
      <c r="B182" s="222"/>
      <c r="C182" s="223"/>
      <c r="D182" s="224" t="s">
        <v>137</v>
      </c>
      <c r="E182" s="225" t="s">
        <v>19</v>
      </c>
      <c r="F182" s="226" t="s">
        <v>246</v>
      </c>
      <c r="G182" s="223"/>
      <c r="H182" s="225" t="s">
        <v>19</v>
      </c>
      <c r="I182" s="227"/>
      <c r="J182" s="223"/>
      <c r="K182" s="223"/>
      <c r="L182" s="228"/>
      <c r="M182" s="229"/>
      <c r="N182" s="230"/>
      <c r="O182" s="230"/>
      <c r="P182" s="230"/>
      <c r="Q182" s="230"/>
      <c r="R182" s="230"/>
      <c r="S182" s="230"/>
      <c r="T182" s="23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2" t="s">
        <v>137</v>
      </c>
      <c r="AU182" s="232" t="s">
        <v>82</v>
      </c>
      <c r="AV182" s="13" t="s">
        <v>80</v>
      </c>
      <c r="AW182" s="13" t="s">
        <v>33</v>
      </c>
      <c r="AX182" s="13" t="s">
        <v>72</v>
      </c>
      <c r="AY182" s="232" t="s">
        <v>126</v>
      </c>
    </row>
    <row r="183" s="14" customFormat="1">
      <c r="A183" s="14"/>
      <c r="B183" s="233"/>
      <c r="C183" s="234"/>
      <c r="D183" s="224" t="s">
        <v>137</v>
      </c>
      <c r="E183" s="235" t="s">
        <v>19</v>
      </c>
      <c r="F183" s="236" t="s">
        <v>231</v>
      </c>
      <c r="G183" s="234"/>
      <c r="H183" s="237">
        <v>9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3" t="s">
        <v>137</v>
      </c>
      <c r="AU183" s="243" t="s">
        <v>82</v>
      </c>
      <c r="AV183" s="14" t="s">
        <v>82</v>
      </c>
      <c r="AW183" s="14" t="s">
        <v>33</v>
      </c>
      <c r="AX183" s="14" t="s">
        <v>72</v>
      </c>
      <c r="AY183" s="243" t="s">
        <v>126</v>
      </c>
    </row>
    <row r="184" s="15" customFormat="1">
      <c r="A184" s="15"/>
      <c r="B184" s="244"/>
      <c r="C184" s="245"/>
      <c r="D184" s="224" t="s">
        <v>137</v>
      </c>
      <c r="E184" s="246" t="s">
        <v>19</v>
      </c>
      <c r="F184" s="247" t="s">
        <v>142</v>
      </c>
      <c r="G184" s="245"/>
      <c r="H184" s="248">
        <v>69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4" t="s">
        <v>137</v>
      </c>
      <c r="AU184" s="254" t="s">
        <v>82</v>
      </c>
      <c r="AV184" s="15" t="s">
        <v>133</v>
      </c>
      <c r="AW184" s="15" t="s">
        <v>33</v>
      </c>
      <c r="AX184" s="15" t="s">
        <v>80</v>
      </c>
      <c r="AY184" s="254" t="s">
        <v>126</v>
      </c>
    </row>
    <row r="185" s="2" customFormat="1" ht="24.15" customHeight="1">
      <c r="A185" s="38"/>
      <c r="B185" s="39"/>
      <c r="C185" s="204" t="s">
        <v>247</v>
      </c>
      <c r="D185" s="204" t="s">
        <v>128</v>
      </c>
      <c r="E185" s="205" t="s">
        <v>248</v>
      </c>
      <c r="F185" s="206" t="s">
        <v>249</v>
      </c>
      <c r="G185" s="207" t="s">
        <v>131</v>
      </c>
      <c r="H185" s="208">
        <v>82</v>
      </c>
      <c r="I185" s="209"/>
      <c r="J185" s="210">
        <f>ROUND(I185*H185,2)</f>
        <v>0</v>
      </c>
      <c r="K185" s="206" t="s">
        <v>132</v>
      </c>
      <c r="L185" s="44"/>
      <c r="M185" s="211" t="s">
        <v>19</v>
      </c>
      <c r="N185" s="212" t="s">
        <v>43</v>
      </c>
      <c r="O185" s="84"/>
      <c r="P185" s="213">
        <f>O185*H185</f>
        <v>0</v>
      </c>
      <c r="Q185" s="213">
        <v>4.0000000000000003E-05</v>
      </c>
      <c r="R185" s="213">
        <f>Q185*H185</f>
        <v>0.0032800000000000004</v>
      </c>
      <c r="S185" s="213">
        <v>0.091999999999999998</v>
      </c>
      <c r="T185" s="214">
        <f>S185*H185</f>
        <v>7.5439999999999996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133</v>
      </c>
      <c r="AT185" s="215" t="s">
        <v>128</v>
      </c>
      <c r="AU185" s="215" t="s">
        <v>82</v>
      </c>
      <c r="AY185" s="17" t="s">
        <v>126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80</v>
      </c>
      <c r="BK185" s="216">
        <f>ROUND(I185*H185,2)</f>
        <v>0</v>
      </c>
      <c r="BL185" s="17" t="s">
        <v>133</v>
      </c>
      <c r="BM185" s="215" t="s">
        <v>250</v>
      </c>
    </row>
    <row r="186" s="2" customFormat="1">
      <c r="A186" s="38"/>
      <c r="B186" s="39"/>
      <c r="C186" s="40"/>
      <c r="D186" s="217" t="s">
        <v>135</v>
      </c>
      <c r="E186" s="40"/>
      <c r="F186" s="218" t="s">
        <v>251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135</v>
      </c>
      <c r="AU186" s="17" t="s">
        <v>82</v>
      </c>
    </row>
    <row r="187" s="13" customFormat="1">
      <c r="A187" s="13"/>
      <c r="B187" s="222"/>
      <c r="C187" s="223"/>
      <c r="D187" s="224" t="s">
        <v>137</v>
      </c>
      <c r="E187" s="225" t="s">
        <v>19</v>
      </c>
      <c r="F187" s="226" t="s">
        <v>252</v>
      </c>
      <c r="G187" s="223"/>
      <c r="H187" s="225" t="s">
        <v>19</v>
      </c>
      <c r="I187" s="227"/>
      <c r="J187" s="223"/>
      <c r="K187" s="223"/>
      <c r="L187" s="228"/>
      <c r="M187" s="229"/>
      <c r="N187" s="230"/>
      <c r="O187" s="230"/>
      <c r="P187" s="230"/>
      <c r="Q187" s="230"/>
      <c r="R187" s="230"/>
      <c r="S187" s="230"/>
      <c r="T187" s="23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2" t="s">
        <v>137</v>
      </c>
      <c r="AU187" s="232" t="s">
        <v>82</v>
      </c>
      <c r="AV187" s="13" t="s">
        <v>80</v>
      </c>
      <c r="AW187" s="13" t="s">
        <v>33</v>
      </c>
      <c r="AX187" s="13" t="s">
        <v>72</v>
      </c>
      <c r="AY187" s="232" t="s">
        <v>126</v>
      </c>
    </row>
    <row r="188" s="14" customFormat="1">
      <c r="A188" s="14"/>
      <c r="B188" s="233"/>
      <c r="C188" s="234"/>
      <c r="D188" s="224" t="s">
        <v>137</v>
      </c>
      <c r="E188" s="235" t="s">
        <v>19</v>
      </c>
      <c r="F188" s="236" t="s">
        <v>253</v>
      </c>
      <c r="G188" s="234"/>
      <c r="H188" s="237">
        <v>82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3" t="s">
        <v>137</v>
      </c>
      <c r="AU188" s="243" t="s">
        <v>82</v>
      </c>
      <c r="AV188" s="14" t="s">
        <v>82</v>
      </c>
      <c r="AW188" s="14" t="s">
        <v>33</v>
      </c>
      <c r="AX188" s="14" t="s">
        <v>80</v>
      </c>
      <c r="AY188" s="243" t="s">
        <v>126</v>
      </c>
    </row>
    <row r="189" s="2" customFormat="1" ht="24.15" customHeight="1">
      <c r="A189" s="38"/>
      <c r="B189" s="39"/>
      <c r="C189" s="204" t="s">
        <v>254</v>
      </c>
      <c r="D189" s="204" t="s">
        <v>128</v>
      </c>
      <c r="E189" s="205" t="s">
        <v>255</v>
      </c>
      <c r="F189" s="206" t="s">
        <v>256</v>
      </c>
      <c r="G189" s="207" t="s">
        <v>131</v>
      </c>
      <c r="H189" s="208">
        <v>508</v>
      </c>
      <c r="I189" s="209"/>
      <c r="J189" s="210">
        <f>ROUND(I189*H189,2)</f>
        <v>0</v>
      </c>
      <c r="K189" s="206" t="s">
        <v>132</v>
      </c>
      <c r="L189" s="44"/>
      <c r="M189" s="211" t="s">
        <v>19</v>
      </c>
      <c r="N189" s="212" t="s">
        <v>43</v>
      </c>
      <c r="O189" s="84"/>
      <c r="P189" s="213">
        <f>O189*H189</f>
        <v>0</v>
      </c>
      <c r="Q189" s="213">
        <v>5.0000000000000002E-05</v>
      </c>
      <c r="R189" s="213">
        <f>Q189*H189</f>
        <v>0.025400000000000002</v>
      </c>
      <c r="S189" s="213">
        <v>0.11500000000000001</v>
      </c>
      <c r="T189" s="214">
        <f>S189*H189</f>
        <v>58.420000000000002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133</v>
      </c>
      <c r="AT189" s="215" t="s">
        <v>128</v>
      </c>
      <c r="AU189" s="215" t="s">
        <v>82</v>
      </c>
      <c r="AY189" s="17" t="s">
        <v>126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80</v>
      </c>
      <c r="BK189" s="216">
        <f>ROUND(I189*H189,2)</f>
        <v>0</v>
      </c>
      <c r="BL189" s="17" t="s">
        <v>133</v>
      </c>
      <c r="BM189" s="215" t="s">
        <v>257</v>
      </c>
    </row>
    <row r="190" s="2" customFormat="1">
      <c r="A190" s="38"/>
      <c r="B190" s="39"/>
      <c r="C190" s="40"/>
      <c r="D190" s="217" t="s">
        <v>135</v>
      </c>
      <c r="E190" s="40"/>
      <c r="F190" s="218" t="s">
        <v>258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135</v>
      </c>
      <c r="AU190" s="17" t="s">
        <v>82</v>
      </c>
    </row>
    <row r="191" s="13" customFormat="1">
      <c r="A191" s="13"/>
      <c r="B191" s="222"/>
      <c r="C191" s="223"/>
      <c r="D191" s="224" t="s">
        <v>137</v>
      </c>
      <c r="E191" s="225" t="s">
        <v>19</v>
      </c>
      <c r="F191" s="226" t="s">
        <v>182</v>
      </c>
      <c r="G191" s="223"/>
      <c r="H191" s="225" t="s">
        <v>19</v>
      </c>
      <c r="I191" s="227"/>
      <c r="J191" s="223"/>
      <c r="K191" s="223"/>
      <c r="L191" s="228"/>
      <c r="M191" s="229"/>
      <c r="N191" s="230"/>
      <c r="O191" s="230"/>
      <c r="P191" s="230"/>
      <c r="Q191" s="230"/>
      <c r="R191" s="230"/>
      <c r="S191" s="230"/>
      <c r="T191" s="23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2" t="s">
        <v>137</v>
      </c>
      <c r="AU191" s="232" t="s">
        <v>82</v>
      </c>
      <c r="AV191" s="13" t="s">
        <v>80</v>
      </c>
      <c r="AW191" s="13" t="s">
        <v>33</v>
      </c>
      <c r="AX191" s="13" t="s">
        <v>72</v>
      </c>
      <c r="AY191" s="232" t="s">
        <v>126</v>
      </c>
    </row>
    <row r="192" s="14" customFormat="1">
      <c r="A192" s="14"/>
      <c r="B192" s="233"/>
      <c r="C192" s="234"/>
      <c r="D192" s="224" t="s">
        <v>137</v>
      </c>
      <c r="E192" s="235" t="s">
        <v>19</v>
      </c>
      <c r="F192" s="236" t="s">
        <v>183</v>
      </c>
      <c r="G192" s="234"/>
      <c r="H192" s="237">
        <v>282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3" t="s">
        <v>137</v>
      </c>
      <c r="AU192" s="243" t="s">
        <v>82</v>
      </c>
      <c r="AV192" s="14" t="s">
        <v>82</v>
      </c>
      <c r="AW192" s="14" t="s">
        <v>33</v>
      </c>
      <c r="AX192" s="14" t="s">
        <v>72</v>
      </c>
      <c r="AY192" s="243" t="s">
        <v>126</v>
      </c>
    </row>
    <row r="193" s="13" customFormat="1">
      <c r="A193" s="13"/>
      <c r="B193" s="222"/>
      <c r="C193" s="223"/>
      <c r="D193" s="224" t="s">
        <v>137</v>
      </c>
      <c r="E193" s="225" t="s">
        <v>19</v>
      </c>
      <c r="F193" s="226" t="s">
        <v>190</v>
      </c>
      <c r="G193" s="223"/>
      <c r="H193" s="225" t="s">
        <v>19</v>
      </c>
      <c r="I193" s="227"/>
      <c r="J193" s="223"/>
      <c r="K193" s="223"/>
      <c r="L193" s="228"/>
      <c r="M193" s="229"/>
      <c r="N193" s="230"/>
      <c r="O193" s="230"/>
      <c r="P193" s="230"/>
      <c r="Q193" s="230"/>
      <c r="R193" s="230"/>
      <c r="S193" s="230"/>
      <c r="T193" s="23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2" t="s">
        <v>137</v>
      </c>
      <c r="AU193" s="232" t="s">
        <v>82</v>
      </c>
      <c r="AV193" s="13" t="s">
        <v>80</v>
      </c>
      <c r="AW193" s="13" t="s">
        <v>33</v>
      </c>
      <c r="AX193" s="13" t="s">
        <v>72</v>
      </c>
      <c r="AY193" s="232" t="s">
        <v>126</v>
      </c>
    </row>
    <row r="194" s="14" customFormat="1">
      <c r="A194" s="14"/>
      <c r="B194" s="233"/>
      <c r="C194" s="234"/>
      <c r="D194" s="224" t="s">
        <v>137</v>
      </c>
      <c r="E194" s="235" t="s">
        <v>19</v>
      </c>
      <c r="F194" s="236" t="s">
        <v>191</v>
      </c>
      <c r="G194" s="234"/>
      <c r="H194" s="237">
        <v>226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3" t="s">
        <v>137</v>
      </c>
      <c r="AU194" s="243" t="s">
        <v>82</v>
      </c>
      <c r="AV194" s="14" t="s">
        <v>82</v>
      </c>
      <c r="AW194" s="14" t="s">
        <v>33</v>
      </c>
      <c r="AX194" s="14" t="s">
        <v>72</v>
      </c>
      <c r="AY194" s="243" t="s">
        <v>126</v>
      </c>
    </row>
    <row r="195" s="15" customFormat="1">
      <c r="A195" s="15"/>
      <c r="B195" s="244"/>
      <c r="C195" s="245"/>
      <c r="D195" s="224" t="s">
        <v>137</v>
      </c>
      <c r="E195" s="246" t="s">
        <v>19</v>
      </c>
      <c r="F195" s="247" t="s">
        <v>142</v>
      </c>
      <c r="G195" s="245"/>
      <c r="H195" s="248">
        <v>508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4" t="s">
        <v>137</v>
      </c>
      <c r="AU195" s="254" t="s">
        <v>82</v>
      </c>
      <c r="AV195" s="15" t="s">
        <v>133</v>
      </c>
      <c r="AW195" s="15" t="s">
        <v>33</v>
      </c>
      <c r="AX195" s="15" t="s">
        <v>80</v>
      </c>
      <c r="AY195" s="254" t="s">
        <v>126</v>
      </c>
    </row>
    <row r="196" s="2" customFormat="1" ht="24.15" customHeight="1">
      <c r="A196" s="38"/>
      <c r="B196" s="39"/>
      <c r="C196" s="204" t="s">
        <v>259</v>
      </c>
      <c r="D196" s="204" t="s">
        <v>128</v>
      </c>
      <c r="E196" s="205" t="s">
        <v>260</v>
      </c>
      <c r="F196" s="206" t="s">
        <v>261</v>
      </c>
      <c r="G196" s="207" t="s">
        <v>131</v>
      </c>
      <c r="H196" s="208">
        <v>1375</v>
      </c>
      <c r="I196" s="209"/>
      <c r="J196" s="210">
        <f>ROUND(I196*H196,2)</f>
        <v>0</v>
      </c>
      <c r="K196" s="206" t="s">
        <v>132</v>
      </c>
      <c r="L196" s="44"/>
      <c r="M196" s="211" t="s">
        <v>19</v>
      </c>
      <c r="N196" s="212" t="s">
        <v>43</v>
      </c>
      <c r="O196" s="84"/>
      <c r="P196" s="213">
        <f>O196*H196</f>
        <v>0</v>
      </c>
      <c r="Q196" s="213">
        <v>9.0000000000000006E-05</v>
      </c>
      <c r="R196" s="213">
        <f>Q196*H196</f>
        <v>0.12375000000000001</v>
      </c>
      <c r="S196" s="213">
        <v>0.11500000000000001</v>
      </c>
      <c r="T196" s="214">
        <f>S196*H196</f>
        <v>158.125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239</v>
      </c>
      <c r="AT196" s="215" t="s">
        <v>128</v>
      </c>
      <c r="AU196" s="215" t="s">
        <v>82</v>
      </c>
      <c r="AY196" s="17" t="s">
        <v>126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80</v>
      </c>
      <c r="BK196" s="216">
        <f>ROUND(I196*H196,2)</f>
        <v>0</v>
      </c>
      <c r="BL196" s="17" t="s">
        <v>239</v>
      </c>
      <c r="BM196" s="215" t="s">
        <v>262</v>
      </c>
    </row>
    <row r="197" s="2" customFormat="1">
      <c r="A197" s="38"/>
      <c r="B197" s="39"/>
      <c r="C197" s="40"/>
      <c r="D197" s="217" t="s">
        <v>135</v>
      </c>
      <c r="E197" s="40"/>
      <c r="F197" s="218" t="s">
        <v>263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135</v>
      </c>
      <c r="AU197" s="17" t="s">
        <v>82</v>
      </c>
    </row>
    <row r="198" s="13" customFormat="1">
      <c r="A198" s="13"/>
      <c r="B198" s="222"/>
      <c r="C198" s="223"/>
      <c r="D198" s="224" t="s">
        <v>137</v>
      </c>
      <c r="E198" s="225" t="s">
        <v>19</v>
      </c>
      <c r="F198" s="226" t="s">
        <v>198</v>
      </c>
      <c r="G198" s="223"/>
      <c r="H198" s="225" t="s">
        <v>19</v>
      </c>
      <c r="I198" s="227"/>
      <c r="J198" s="223"/>
      <c r="K198" s="223"/>
      <c r="L198" s="228"/>
      <c r="M198" s="229"/>
      <c r="N198" s="230"/>
      <c r="O198" s="230"/>
      <c r="P198" s="230"/>
      <c r="Q198" s="230"/>
      <c r="R198" s="230"/>
      <c r="S198" s="230"/>
      <c r="T198" s="23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2" t="s">
        <v>137</v>
      </c>
      <c r="AU198" s="232" t="s">
        <v>82</v>
      </c>
      <c r="AV198" s="13" t="s">
        <v>80</v>
      </c>
      <c r="AW198" s="13" t="s">
        <v>33</v>
      </c>
      <c r="AX198" s="13" t="s">
        <v>72</v>
      </c>
      <c r="AY198" s="232" t="s">
        <v>126</v>
      </c>
    </row>
    <row r="199" s="14" customFormat="1">
      <c r="A199" s="14"/>
      <c r="B199" s="233"/>
      <c r="C199" s="234"/>
      <c r="D199" s="224" t="s">
        <v>137</v>
      </c>
      <c r="E199" s="235" t="s">
        <v>19</v>
      </c>
      <c r="F199" s="236" t="s">
        <v>199</v>
      </c>
      <c r="G199" s="234"/>
      <c r="H199" s="237">
        <v>1375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3" t="s">
        <v>137</v>
      </c>
      <c r="AU199" s="243" t="s">
        <v>82</v>
      </c>
      <c r="AV199" s="14" t="s">
        <v>82</v>
      </c>
      <c r="AW199" s="14" t="s">
        <v>33</v>
      </c>
      <c r="AX199" s="14" t="s">
        <v>80</v>
      </c>
      <c r="AY199" s="243" t="s">
        <v>126</v>
      </c>
    </row>
    <row r="200" s="2" customFormat="1" ht="24.15" customHeight="1">
      <c r="A200" s="38"/>
      <c r="B200" s="39"/>
      <c r="C200" s="204" t="s">
        <v>264</v>
      </c>
      <c r="D200" s="204" t="s">
        <v>128</v>
      </c>
      <c r="E200" s="205" t="s">
        <v>265</v>
      </c>
      <c r="F200" s="206" t="s">
        <v>266</v>
      </c>
      <c r="G200" s="207" t="s">
        <v>267</v>
      </c>
      <c r="H200" s="208">
        <v>97</v>
      </c>
      <c r="I200" s="209"/>
      <c r="J200" s="210">
        <f>ROUND(I200*H200,2)</f>
        <v>0</v>
      </c>
      <c r="K200" s="206" t="s">
        <v>132</v>
      </c>
      <c r="L200" s="44"/>
      <c r="M200" s="211" t="s">
        <v>19</v>
      </c>
      <c r="N200" s="212" t="s">
        <v>43</v>
      </c>
      <c r="O200" s="84"/>
      <c r="P200" s="213">
        <f>O200*H200</f>
        <v>0</v>
      </c>
      <c r="Q200" s="213">
        <v>0</v>
      </c>
      <c r="R200" s="213">
        <f>Q200*H200</f>
        <v>0</v>
      </c>
      <c r="S200" s="213">
        <v>0.28999999999999998</v>
      </c>
      <c r="T200" s="214">
        <f>S200*H200</f>
        <v>28.129999999999999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5" t="s">
        <v>133</v>
      </c>
      <c r="AT200" s="215" t="s">
        <v>128</v>
      </c>
      <c r="AU200" s="215" t="s">
        <v>82</v>
      </c>
      <c r="AY200" s="17" t="s">
        <v>126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80</v>
      </c>
      <c r="BK200" s="216">
        <f>ROUND(I200*H200,2)</f>
        <v>0</v>
      </c>
      <c r="BL200" s="17" t="s">
        <v>133</v>
      </c>
      <c r="BM200" s="215" t="s">
        <v>268</v>
      </c>
    </row>
    <row r="201" s="2" customFormat="1">
      <c r="A201" s="38"/>
      <c r="B201" s="39"/>
      <c r="C201" s="40"/>
      <c r="D201" s="217" t="s">
        <v>135</v>
      </c>
      <c r="E201" s="40"/>
      <c r="F201" s="218" t="s">
        <v>269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135</v>
      </c>
      <c r="AU201" s="17" t="s">
        <v>82</v>
      </c>
    </row>
    <row r="202" s="13" customFormat="1">
      <c r="A202" s="13"/>
      <c r="B202" s="222"/>
      <c r="C202" s="223"/>
      <c r="D202" s="224" t="s">
        <v>137</v>
      </c>
      <c r="E202" s="225" t="s">
        <v>19</v>
      </c>
      <c r="F202" s="226" t="s">
        <v>270</v>
      </c>
      <c r="G202" s="223"/>
      <c r="H202" s="225" t="s">
        <v>19</v>
      </c>
      <c r="I202" s="227"/>
      <c r="J202" s="223"/>
      <c r="K202" s="223"/>
      <c r="L202" s="228"/>
      <c r="M202" s="229"/>
      <c r="N202" s="230"/>
      <c r="O202" s="230"/>
      <c r="P202" s="230"/>
      <c r="Q202" s="230"/>
      <c r="R202" s="230"/>
      <c r="S202" s="230"/>
      <c r="T202" s="23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2" t="s">
        <v>137</v>
      </c>
      <c r="AU202" s="232" t="s">
        <v>82</v>
      </c>
      <c r="AV202" s="13" t="s">
        <v>80</v>
      </c>
      <c r="AW202" s="13" t="s">
        <v>33</v>
      </c>
      <c r="AX202" s="13" t="s">
        <v>72</v>
      </c>
      <c r="AY202" s="232" t="s">
        <v>126</v>
      </c>
    </row>
    <row r="203" s="14" customFormat="1">
      <c r="A203" s="14"/>
      <c r="B203" s="233"/>
      <c r="C203" s="234"/>
      <c r="D203" s="224" t="s">
        <v>137</v>
      </c>
      <c r="E203" s="235" t="s">
        <v>19</v>
      </c>
      <c r="F203" s="236" t="s">
        <v>271</v>
      </c>
      <c r="G203" s="234"/>
      <c r="H203" s="237">
        <v>97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3" t="s">
        <v>137</v>
      </c>
      <c r="AU203" s="243" t="s">
        <v>82</v>
      </c>
      <c r="AV203" s="14" t="s">
        <v>82</v>
      </c>
      <c r="AW203" s="14" t="s">
        <v>33</v>
      </c>
      <c r="AX203" s="14" t="s">
        <v>80</v>
      </c>
      <c r="AY203" s="243" t="s">
        <v>126</v>
      </c>
    </row>
    <row r="204" s="2" customFormat="1" ht="24.15" customHeight="1">
      <c r="A204" s="38"/>
      <c r="B204" s="39"/>
      <c r="C204" s="204" t="s">
        <v>7</v>
      </c>
      <c r="D204" s="204" t="s">
        <v>128</v>
      </c>
      <c r="E204" s="205" t="s">
        <v>272</v>
      </c>
      <c r="F204" s="206" t="s">
        <v>266</v>
      </c>
      <c r="G204" s="207" t="s">
        <v>267</v>
      </c>
      <c r="H204" s="208">
        <v>144</v>
      </c>
      <c r="I204" s="209"/>
      <c r="J204" s="210">
        <f>ROUND(I204*H204,2)</f>
        <v>0</v>
      </c>
      <c r="K204" s="206" t="s">
        <v>19</v>
      </c>
      <c r="L204" s="44"/>
      <c r="M204" s="211" t="s">
        <v>19</v>
      </c>
      <c r="N204" s="212" t="s">
        <v>43</v>
      </c>
      <c r="O204" s="84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133</v>
      </c>
      <c r="AT204" s="215" t="s">
        <v>128</v>
      </c>
      <c r="AU204" s="215" t="s">
        <v>82</v>
      </c>
      <c r="AY204" s="17" t="s">
        <v>126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80</v>
      </c>
      <c r="BK204" s="216">
        <f>ROUND(I204*H204,2)</f>
        <v>0</v>
      </c>
      <c r="BL204" s="17" t="s">
        <v>133</v>
      </c>
      <c r="BM204" s="215" t="s">
        <v>273</v>
      </c>
    </row>
    <row r="205" s="13" customFormat="1">
      <c r="A205" s="13"/>
      <c r="B205" s="222"/>
      <c r="C205" s="223"/>
      <c r="D205" s="224" t="s">
        <v>137</v>
      </c>
      <c r="E205" s="225" t="s">
        <v>19</v>
      </c>
      <c r="F205" s="226" t="s">
        <v>274</v>
      </c>
      <c r="G205" s="223"/>
      <c r="H205" s="225" t="s">
        <v>19</v>
      </c>
      <c r="I205" s="227"/>
      <c r="J205" s="223"/>
      <c r="K205" s="223"/>
      <c r="L205" s="228"/>
      <c r="M205" s="229"/>
      <c r="N205" s="230"/>
      <c r="O205" s="230"/>
      <c r="P205" s="230"/>
      <c r="Q205" s="230"/>
      <c r="R205" s="230"/>
      <c r="S205" s="230"/>
      <c r="T205" s="23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2" t="s">
        <v>137</v>
      </c>
      <c r="AU205" s="232" t="s">
        <v>82</v>
      </c>
      <c r="AV205" s="13" t="s">
        <v>80</v>
      </c>
      <c r="AW205" s="13" t="s">
        <v>33</v>
      </c>
      <c r="AX205" s="13" t="s">
        <v>72</v>
      </c>
      <c r="AY205" s="232" t="s">
        <v>126</v>
      </c>
    </row>
    <row r="206" s="14" customFormat="1">
      <c r="A206" s="14"/>
      <c r="B206" s="233"/>
      <c r="C206" s="234"/>
      <c r="D206" s="224" t="s">
        <v>137</v>
      </c>
      <c r="E206" s="235" t="s">
        <v>19</v>
      </c>
      <c r="F206" s="236" t="s">
        <v>275</v>
      </c>
      <c r="G206" s="234"/>
      <c r="H206" s="237">
        <v>144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3" t="s">
        <v>137</v>
      </c>
      <c r="AU206" s="243" t="s">
        <v>82</v>
      </c>
      <c r="AV206" s="14" t="s">
        <v>82</v>
      </c>
      <c r="AW206" s="14" t="s">
        <v>33</v>
      </c>
      <c r="AX206" s="14" t="s">
        <v>80</v>
      </c>
      <c r="AY206" s="243" t="s">
        <v>126</v>
      </c>
    </row>
    <row r="207" s="2" customFormat="1" ht="24.15" customHeight="1">
      <c r="A207" s="38"/>
      <c r="B207" s="39"/>
      <c r="C207" s="204" t="s">
        <v>276</v>
      </c>
      <c r="D207" s="204" t="s">
        <v>128</v>
      </c>
      <c r="E207" s="205" t="s">
        <v>277</v>
      </c>
      <c r="F207" s="206" t="s">
        <v>278</v>
      </c>
      <c r="G207" s="207" t="s">
        <v>267</v>
      </c>
      <c r="H207" s="208">
        <v>155</v>
      </c>
      <c r="I207" s="209"/>
      <c r="J207" s="210">
        <f>ROUND(I207*H207,2)</f>
        <v>0</v>
      </c>
      <c r="K207" s="206" t="s">
        <v>132</v>
      </c>
      <c r="L207" s="44"/>
      <c r="M207" s="211" t="s">
        <v>19</v>
      </c>
      <c r="N207" s="212" t="s">
        <v>43</v>
      </c>
      <c r="O207" s="84"/>
      <c r="P207" s="213">
        <f>O207*H207</f>
        <v>0</v>
      </c>
      <c r="Q207" s="213">
        <v>0</v>
      </c>
      <c r="R207" s="213">
        <f>Q207*H207</f>
        <v>0</v>
      </c>
      <c r="S207" s="213">
        <v>0.20499999999999999</v>
      </c>
      <c r="T207" s="214">
        <f>S207*H207</f>
        <v>31.774999999999999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133</v>
      </c>
      <c r="AT207" s="215" t="s">
        <v>128</v>
      </c>
      <c r="AU207" s="215" t="s">
        <v>82</v>
      </c>
      <c r="AY207" s="17" t="s">
        <v>126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80</v>
      </c>
      <c r="BK207" s="216">
        <f>ROUND(I207*H207,2)</f>
        <v>0</v>
      </c>
      <c r="BL207" s="17" t="s">
        <v>133</v>
      </c>
      <c r="BM207" s="215" t="s">
        <v>279</v>
      </c>
    </row>
    <row r="208" s="2" customFormat="1">
      <c r="A208" s="38"/>
      <c r="B208" s="39"/>
      <c r="C208" s="40"/>
      <c r="D208" s="217" t="s">
        <v>135</v>
      </c>
      <c r="E208" s="40"/>
      <c r="F208" s="218" t="s">
        <v>280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135</v>
      </c>
      <c r="AU208" s="17" t="s">
        <v>82</v>
      </c>
    </row>
    <row r="209" s="13" customFormat="1">
      <c r="A209" s="13"/>
      <c r="B209" s="222"/>
      <c r="C209" s="223"/>
      <c r="D209" s="224" t="s">
        <v>137</v>
      </c>
      <c r="E209" s="225" t="s">
        <v>19</v>
      </c>
      <c r="F209" s="226" t="s">
        <v>281</v>
      </c>
      <c r="G209" s="223"/>
      <c r="H209" s="225" t="s">
        <v>19</v>
      </c>
      <c r="I209" s="227"/>
      <c r="J209" s="223"/>
      <c r="K209" s="223"/>
      <c r="L209" s="228"/>
      <c r="M209" s="229"/>
      <c r="N209" s="230"/>
      <c r="O209" s="230"/>
      <c r="P209" s="230"/>
      <c r="Q209" s="230"/>
      <c r="R209" s="230"/>
      <c r="S209" s="230"/>
      <c r="T209" s="23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2" t="s">
        <v>137</v>
      </c>
      <c r="AU209" s="232" t="s">
        <v>82</v>
      </c>
      <c r="AV209" s="13" t="s">
        <v>80</v>
      </c>
      <c r="AW209" s="13" t="s">
        <v>33</v>
      </c>
      <c r="AX209" s="13" t="s">
        <v>72</v>
      </c>
      <c r="AY209" s="232" t="s">
        <v>126</v>
      </c>
    </row>
    <row r="210" s="14" customFormat="1">
      <c r="A210" s="14"/>
      <c r="B210" s="233"/>
      <c r="C210" s="234"/>
      <c r="D210" s="224" t="s">
        <v>137</v>
      </c>
      <c r="E210" s="235" t="s">
        <v>19</v>
      </c>
      <c r="F210" s="236" t="s">
        <v>282</v>
      </c>
      <c r="G210" s="234"/>
      <c r="H210" s="237">
        <v>155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3" t="s">
        <v>137</v>
      </c>
      <c r="AU210" s="243" t="s">
        <v>82</v>
      </c>
      <c r="AV210" s="14" t="s">
        <v>82</v>
      </c>
      <c r="AW210" s="14" t="s">
        <v>33</v>
      </c>
      <c r="AX210" s="14" t="s">
        <v>80</v>
      </c>
      <c r="AY210" s="243" t="s">
        <v>126</v>
      </c>
    </row>
    <row r="211" s="2" customFormat="1" ht="16.5" customHeight="1">
      <c r="A211" s="38"/>
      <c r="B211" s="39"/>
      <c r="C211" s="204" t="s">
        <v>283</v>
      </c>
      <c r="D211" s="204" t="s">
        <v>128</v>
      </c>
      <c r="E211" s="205" t="s">
        <v>284</v>
      </c>
      <c r="F211" s="206" t="s">
        <v>285</v>
      </c>
      <c r="G211" s="207" t="s">
        <v>131</v>
      </c>
      <c r="H211" s="208">
        <v>8</v>
      </c>
      <c r="I211" s="209"/>
      <c r="J211" s="210">
        <f>ROUND(I211*H211,2)</f>
        <v>0</v>
      </c>
      <c r="K211" s="206" t="s">
        <v>132</v>
      </c>
      <c r="L211" s="44"/>
      <c r="M211" s="211" t="s">
        <v>19</v>
      </c>
      <c r="N211" s="212" t="s">
        <v>43</v>
      </c>
      <c r="O211" s="84"/>
      <c r="P211" s="213">
        <f>O211*H211</f>
        <v>0</v>
      </c>
      <c r="Q211" s="213">
        <v>0</v>
      </c>
      <c r="R211" s="213">
        <f>Q211*H211</f>
        <v>0</v>
      </c>
      <c r="S211" s="213">
        <v>0</v>
      </c>
      <c r="T211" s="21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133</v>
      </c>
      <c r="AT211" s="215" t="s">
        <v>128</v>
      </c>
      <c r="AU211" s="215" t="s">
        <v>82</v>
      </c>
      <c r="AY211" s="17" t="s">
        <v>126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80</v>
      </c>
      <c r="BK211" s="216">
        <f>ROUND(I211*H211,2)</f>
        <v>0</v>
      </c>
      <c r="BL211" s="17" t="s">
        <v>133</v>
      </c>
      <c r="BM211" s="215" t="s">
        <v>286</v>
      </c>
    </row>
    <row r="212" s="2" customFormat="1">
      <c r="A212" s="38"/>
      <c r="B212" s="39"/>
      <c r="C212" s="40"/>
      <c r="D212" s="217" t="s">
        <v>135</v>
      </c>
      <c r="E212" s="40"/>
      <c r="F212" s="218" t="s">
        <v>287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135</v>
      </c>
      <c r="AU212" s="17" t="s">
        <v>82</v>
      </c>
    </row>
    <row r="213" s="13" customFormat="1">
      <c r="A213" s="13"/>
      <c r="B213" s="222"/>
      <c r="C213" s="223"/>
      <c r="D213" s="224" t="s">
        <v>137</v>
      </c>
      <c r="E213" s="225" t="s">
        <v>19</v>
      </c>
      <c r="F213" s="226" t="s">
        <v>288</v>
      </c>
      <c r="G213" s="223"/>
      <c r="H213" s="225" t="s">
        <v>19</v>
      </c>
      <c r="I213" s="227"/>
      <c r="J213" s="223"/>
      <c r="K213" s="223"/>
      <c r="L213" s="228"/>
      <c r="M213" s="229"/>
      <c r="N213" s="230"/>
      <c r="O213" s="230"/>
      <c r="P213" s="230"/>
      <c r="Q213" s="230"/>
      <c r="R213" s="230"/>
      <c r="S213" s="230"/>
      <c r="T213" s="23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2" t="s">
        <v>137</v>
      </c>
      <c r="AU213" s="232" t="s">
        <v>82</v>
      </c>
      <c r="AV213" s="13" t="s">
        <v>80</v>
      </c>
      <c r="AW213" s="13" t="s">
        <v>33</v>
      </c>
      <c r="AX213" s="13" t="s">
        <v>72</v>
      </c>
      <c r="AY213" s="232" t="s">
        <v>126</v>
      </c>
    </row>
    <row r="214" s="14" customFormat="1">
      <c r="A214" s="14"/>
      <c r="B214" s="233"/>
      <c r="C214" s="234"/>
      <c r="D214" s="224" t="s">
        <v>137</v>
      </c>
      <c r="E214" s="235" t="s">
        <v>19</v>
      </c>
      <c r="F214" s="236" t="s">
        <v>289</v>
      </c>
      <c r="G214" s="234"/>
      <c r="H214" s="237">
        <v>8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3" t="s">
        <v>137</v>
      </c>
      <c r="AU214" s="243" t="s">
        <v>82</v>
      </c>
      <c r="AV214" s="14" t="s">
        <v>82</v>
      </c>
      <c r="AW214" s="14" t="s">
        <v>33</v>
      </c>
      <c r="AX214" s="14" t="s">
        <v>80</v>
      </c>
      <c r="AY214" s="243" t="s">
        <v>126</v>
      </c>
    </row>
    <row r="215" s="2" customFormat="1" ht="16.5" customHeight="1">
      <c r="A215" s="38"/>
      <c r="B215" s="39"/>
      <c r="C215" s="204" t="s">
        <v>290</v>
      </c>
      <c r="D215" s="204" t="s">
        <v>128</v>
      </c>
      <c r="E215" s="205" t="s">
        <v>291</v>
      </c>
      <c r="F215" s="206" t="s">
        <v>292</v>
      </c>
      <c r="G215" s="207" t="s">
        <v>131</v>
      </c>
      <c r="H215" s="208">
        <v>133</v>
      </c>
      <c r="I215" s="209"/>
      <c r="J215" s="210">
        <f>ROUND(I215*H215,2)</f>
        <v>0</v>
      </c>
      <c r="K215" s="206" t="s">
        <v>132</v>
      </c>
      <c r="L215" s="44"/>
      <c r="M215" s="211" t="s">
        <v>19</v>
      </c>
      <c r="N215" s="212" t="s">
        <v>43</v>
      </c>
      <c r="O215" s="84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5" t="s">
        <v>133</v>
      </c>
      <c r="AT215" s="215" t="s">
        <v>128</v>
      </c>
      <c r="AU215" s="215" t="s">
        <v>82</v>
      </c>
      <c r="AY215" s="17" t="s">
        <v>126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80</v>
      </c>
      <c r="BK215" s="216">
        <f>ROUND(I215*H215,2)</f>
        <v>0</v>
      </c>
      <c r="BL215" s="17" t="s">
        <v>133</v>
      </c>
      <c r="BM215" s="215" t="s">
        <v>293</v>
      </c>
    </row>
    <row r="216" s="2" customFormat="1">
      <c r="A216" s="38"/>
      <c r="B216" s="39"/>
      <c r="C216" s="40"/>
      <c r="D216" s="217" t="s">
        <v>135</v>
      </c>
      <c r="E216" s="40"/>
      <c r="F216" s="218" t="s">
        <v>294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135</v>
      </c>
      <c r="AU216" s="17" t="s">
        <v>82</v>
      </c>
    </row>
    <row r="217" s="13" customFormat="1">
      <c r="A217" s="13"/>
      <c r="B217" s="222"/>
      <c r="C217" s="223"/>
      <c r="D217" s="224" t="s">
        <v>137</v>
      </c>
      <c r="E217" s="225" t="s">
        <v>19</v>
      </c>
      <c r="F217" s="226" t="s">
        <v>295</v>
      </c>
      <c r="G217" s="223"/>
      <c r="H217" s="225" t="s">
        <v>19</v>
      </c>
      <c r="I217" s="227"/>
      <c r="J217" s="223"/>
      <c r="K217" s="223"/>
      <c r="L217" s="228"/>
      <c r="M217" s="229"/>
      <c r="N217" s="230"/>
      <c r="O217" s="230"/>
      <c r="P217" s="230"/>
      <c r="Q217" s="230"/>
      <c r="R217" s="230"/>
      <c r="S217" s="230"/>
      <c r="T217" s="23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2" t="s">
        <v>137</v>
      </c>
      <c r="AU217" s="232" t="s">
        <v>82</v>
      </c>
      <c r="AV217" s="13" t="s">
        <v>80</v>
      </c>
      <c r="AW217" s="13" t="s">
        <v>33</v>
      </c>
      <c r="AX217" s="13" t="s">
        <v>72</v>
      </c>
      <c r="AY217" s="232" t="s">
        <v>126</v>
      </c>
    </row>
    <row r="218" s="14" customFormat="1">
      <c r="A218" s="14"/>
      <c r="B218" s="233"/>
      <c r="C218" s="234"/>
      <c r="D218" s="224" t="s">
        <v>137</v>
      </c>
      <c r="E218" s="235" t="s">
        <v>19</v>
      </c>
      <c r="F218" s="236" t="s">
        <v>296</v>
      </c>
      <c r="G218" s="234"/>
      <c r="H218" s="237">
        <v>133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3" t="s">
        <v>137</v>
      </c>
      <c r="AU218" s="243" t="s">
        <v>82</v>
      </c>
      <c r="AV218" s="14" t="s">
        <v>82</v>
      </c>
      <c r="AW218" s="14" t="s">
        <v>33</v>
      </c>
      <c r="AX218" s="14" t="s">
        <v>80</v>
      </c>
      <c r="AY218" s="243" t="s">
        <v>126</v>
      </c>
    </row>
    <row r="219" s="2" customFormat="1" ht="16.5" customHeight="1">
      <c r="A219" s="38"/>
      <c r="B219" s="39"/>
      <c r="C219" s="204" t="s">
        <v>297</v>
      </c>
      <c r="D219" s="204" t="s">
        <v>128</v>
      </c>
      <c r="E219" s="205" t="s">
        <v>298</v>
      </c>
      <c r="F219" s="206" t="s">
        <v>299</v>
      </c>
      <c r="G219" s="207" t="s">
        <v>300</v>
      </c>
      <c r="H219" s="208">
        <v>2.3999999999999999</v>
      </c>
      <c r="I219" s="209"/>
      <c r="J219" s="210">
        <f>ROUND(I219*H219,2)</f>
        <v>0</v>
      </c>
      <c r="K219" s="206" t="s">
        <v>132</v>
      </c>
      <c r="L219" s="44"/>
      <c r="M219" s="211" t="s">
        <v>19</v>
      </c>
      <c r="N219" s="212" t="s">
        <v>43</v>
      </c>
      <c r="O219" s="84"/>
      <c r="P219" s="213">
        <f>O219*H219</f>
        <v>0</v>
      </c>
      <c r="Q219" s="213">
        <v>0</v>
      </c>
      <c r="R219" s="213">
        <f>Q219*H219</f>
        <v>0</v>
      </c>
      <c r="S219" s="213">
        <v>0</v>
      </c>
      <c r="T219" s="21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5" t="s">
        <v>133</v>
      </c>
      <c r="AT219" s="215" t="s">
        <v>128</v>
      </c>
      <c r="AU219" s="215" t="s">
        <v>82</v>
      </c>
      <c r="AY219" s="17" t="s">
        <v>126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7" t="s">
        <v>80</v>
      </c>
      <c r="BK219" s="216">
        <f>ROUND(I219*H219,2)</f>
        <v>0</v>
      </c>
      <c r="BL219" s="17" t="s">
        <v>133</v>
      </c>
      <c r="BM219" s="215" t="s">
        <v>301</v>
      </c>
    </row>
    <row r="220" s="2" customFormat="1">
      <c r="A220" s="38"/>
      <c r="B220" s="39"/>
      <c r="C220" s="40"/>
      <c r="D220" s="217" t="s">
        <v>135</v>
      </c>
      <c r="E220" s="40"/>
      <c r="F220" s="218" t="s">
        <v>302</v>
      </c>
      <c r="G220" s="40"/>
      <c r="H220" s="40"/>
      <c r="I220" s="219"/>
      <c r="J220" s="40"/>
      <c r="K220" s="40"/>
      <c r="L220" s="44"/>
      <c r="M220" s="220"/>
      <c r="N220" s="221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135</v>
      </c>
      <c r="AU220" s="17" t="s">
        <v>82</v>
      </c>
    </row>
    <row r="221" s="13" customFormat="1">
      <c r="A221" s="13"/>
      <c r="B221" s="222"/>
      <c r="C221" s="223"/>
      <c r="D221" s="224" t="s">
        <v>137</v>
      </c>
      <c r="E221" s="225" t="s">
        <v>19</v>
      </c>
      <c r="F221" s="226" t="s">
        <v>303</v>
      </c>
      <c r="G221" s="223"/>
      <c r="H221" s="225" t="s">
        <v>19</v>
      </c>
      <c r="I221" s="227"/>
      <c r="J221" s="223"/>
      <c r="K221" s="223"/>
      <c r="L221" s="228"/>
      <c r="M221" s="229"/>
      <c r="N221" s="230"/>
      <c r="O221" s="230"/>
      <c r="P221" s="230"/>
      <c r="Q221" s="230"/>
      <c r="R221" s="230"/>
      <c r="S221" s="230"/>
      <c r="T221" s="23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2" t="s">
        <v>137</v>
      </c>
      <c r="AU221" s="232" t="s">
        <v>82</v>
      </c>
      <c r="AV221" s="13" t="s">
        <v>80</v>
      </c>
      <c r="AW221" s="13" t="s">
        <v>33</v>
      </c>
      <c r="AX221" s="13" t="s">
        <v>72</v>
      </c>
      <c r="AY221" s="232" t="s">
        <v>126</v>
      </c>
    </row>
    <row r="222" s="14" customFormat="1">
      <c r="A222" s="14"/>
      <c r="B222" s="233"/>
      <c r="C222" s="234"/>
      <c r="D222" s="224" t="s">
        <v>137</v>
      </c>
      <c r="E222" s="235" t="s">
        <v>19</v>
      </c>
      <c r="F222" s="236" t="s">
        <v>304</v>
      </c>
      <c r="G222" s="234"/>
      <c r="H222" s="237">
        <v>2.3999999999999999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3" t="s">
        <v>137</v>
      </c>
      <c r="AU222" s="243" t="s">
        <v>82</v>
      </c>
      <c r="AV222" s="14" t="s">
        <v>82</v>
      </c>
      <c r="AW222" s="14" t="s">
        <v>33</v>
      </c>
      <c r="AX222" s="14" t="s">
        <v>80</v>
      </c>
      <c r="AY222" s="243" t="s">
        <v>126</v>
      </c>
    </row>
    <row r="223" s="2" customFormat="1" ht="21.75" customHeight="1">
      <c r="A223" s="38"/>
      <c r="B223" s="39"/>
      <c r="C223" s="204" t="s">
        <v>305</v>
      </c>
      <c r="D223" s="204" t="s">
        <v>128</v>
      </c>
      <c r="E223" s="205" t="s">
        <v>306</v>
      </c>
      <c r="F223" s="206" t="s">
        <v>307</v>
      </c>
      <c r="G223" s="207" t="s">
        <v>300</v>
      </c>
      <c r="H223" s="208">
        <v>726.5</v>
      </c>
      <c r="I223" s="209"/>
      <c r="J223" s="210">
        <f>ROUND(I223*H223,2)</f>
        <v>0</v>
      </c>
      <c r="K223" s="206" t="s">
        <v>132</v>
      </c>
      <c r="L223" s="44"/>
      <c r="M223" s="211" t="s">
        <v>19</v>
      </c>
      <c r="N223" s="212" t="s">
        <v>43</v>
      </c>
      <c r="O223" s="84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5" t="s">
        <v>133</v>
      </c>
      <c r="AT223" s="215" t="s">
        <v>128</v>
      </c>
      <c r="AU223" s="215" t="s">
        <v>82</v>
      </c>
      <c r="AY223" s="17" t="s">
        <v>126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80</v>
      </c>
      <c r="BK223" s="216">
        <f>ROUND(I223*H223,2)</f>
        <v>0</v>
      </c>
      <c r="BL223" s="17" t="s">
        <v>133</v>
      </c>
      <c r="BM223" s="215" t="s">
        <v>308</v>
      </c>
    </row>
    <row r="224" s="2" customFormat="1">
      <c r="A224" s="38"/>
      <c r="B224" s="39"/>
      <c r="C224" s="40"/>
      <c r="D224" s="217" t="s">
        <v>135</v>
      </c>
      <c r="E224" s="40"/>
      <c r="F224" s="218" t="s">
        <v>309</v>
      </c>
      <c r="G224" s="40"/>
      <c r="H224" s="40"/>
      <c r="I224" s="219"/>
      <c r="J224" s="40"/>
      <c r="K224" s="40"/>
      <c r="L224" s="44"/>
      <c r="M224" s="220"/>
      <c r="N224" s="221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135</v>
      </c>
      <c r="AU224" s="17" t="s">
        <v>82</v>
      </c>
    </row>
    <row r="225" s="13" customFormat="1">
      <c r="A225" s="13"/>
      <c r="B225" s="222"/>
      <c r="C225" s="223"/>
      <c r="D225" s="224" t="s">
        <v>137</v>
      </c>
      <c r="E225" s="225" t="s">
        <v>19</v>
      </c>
      <c r="F225" s="226" t="s">
        <v>310</v>
      </c>
      <c r="G225" s="223"/>
      <c r="H225" s="225" t="s">
        <v>19</v>
      </c>
      <c r="I225" s="227"/>
      <c r="J225" s="223"/>
      <c r="K225" s="223"/>
      <c r="L225" s="228"/>
      <c r="M225" s="229"/>
      <c r="N225" s="230"/>
      <c r="O225" s="230"/>
      <c r="P225" s="230"/>
      <c r="Q225" s="230"/>
      <c r="R225" s="230"/>
      <c r="S225" s="230"/>
      <c r="T225" s="23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2" t="s">
        <v>137</v>
      </c>
      <c r="AU225" s="232" t="s">
        <v>82</v>
      </c>
      <c r="AV225" s="13" t="s">
        <v>80</v>
      </c>
      <c r="AW225" s="13" t="s">
        <v>33</v>
      </c>
      <c r="AX225" s="13" t="s">
        <v>72</v>
      </c>
      <c r="AY225" s="232" t="s">
        <v>126</v>
      </c>
    </row>
    <row r="226" s="14" customFormat="1">
      <c r="A226" s="14"/>
      <c r="B226" s="233"/>
      <c r="C226" s="234"/>
      <c r="D226" s="224" t="s">
        <v>137</v>
      </c>
      <c r="E226" s="235" t="s">
        <v>19</v>
      </c>
      <c r="F226" s="236" t="s">
        <v>311</v>
      </c>
      <c r="G226" s="234"/>
      <c r="H226" s="237">
        <v>726.5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3" t="s">
        <v>137</v>
      </c>
      <c r="AU226" s="243" t="s">
        <v>82</v>
      </c>
      <c r="AV226" s="14" t="s">
        <v>82</v>
      </c>
      <c r="AW226" s="14" t="s">
        <v>33</v>
      </c>
      <c r="AX226" s="14" t="s">
        <v>80</v>
      </c>
      <c r="AY226" s="243" t="s">
        <v>126</v>
      </c>
    </row>
    <row r="227" s="2" customFormat="1" ht="24.15" customHeight="1">
      <c r="A227" s="38"/>
      <c r="B227" s="39"/>
      <c r="C227" s="204" t="s">
        <v>312</v>
      </c>
      <c r="D227" s="204" t="s">
        <v>128</v>
      </c>
      <c r="E227" s="205" t="s">
        <v>313</v>
      </c>
      <c r="F227" s="206" t="s">
        <v>314</v>
      </c>
      <c r="G227" s="207" t="s">
        <v>300</v>
      </c>
      <c r="H227" s="208">
        <v>9</v>
      </c>
      <c r="I227" s="209"/>
      <c r="J227" s="210">
        <f>ROUND(I227*H227,2)</f>
        <v>0</v>
      </c>
      <c r="K227" s="206" t="s">
        <v>132</v>
      </c>
      <c r="L227" s="44"/>
      <c r="M227" s="211" t="s">
        <v>19</v>
      </c>
      <c r="N227" s="212" t="s">
        <v>43</v>
      </c>
      <c r="O227" s="84"/>
      <c r="P227" s="213">
        <f>O227*H227</f>
        <v>0</v>
      </c>
      <c r="Q227" s="213">
        <v>0</v>
      </c>
      <c r="R227" s="213">
        <f>Q227*H227</f>
        <v>0</v>
      </c>
      <c r="S227" s="213">
        <v>0</v>
      </c>
      <c r="T227" s="21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5" t="s">
        <v>133</v>
      </c>
      <c r="AT227" s="215" t="s">
        <v>128</v>
      </c>
      <c r="AU227" s="215" t="s">
        <v>82</v>
      </c>
      <c r="AY227" s="17" t="s">
        <v>126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7" t="s">
        <v>80</v>
      </c>
      <c r="BK227" s="216">
        <f>ROUND(I227*H227,2)</f>
        <v>0</v>
      </c>
      <c r="BL227" s="17" t="s">
        <v>133</v>
      </c>
      <c r="BM227" s="215" t="s">
        <v>315</v>
      </c>
    </row>
    <row r="228" s="2" customFormat="1">
      <c r="A228" s="38"/>
      <c r="B228" s="39"/>
      <c r="C228" s="40"/>
      <c r="D228" s="217" t="s">
        <v>135</v>
      </c>
      <c r="E228" s="40"/>
      <c r="F228" s="218" t="s">
        <v>316</v>
      </c>
      <c r="G228" s="40"/>
      <c r="H228" s="40"/>
      <c r="I228" s="219"/>
      <c r="J228" s="40"/>
      <c r="K228" s="40"/>
      <c r="L228" s="44"/>
      <c r="M228" s="220"/>
      <c r="N228" s="221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135</v>
      </c>
      <c r="AU228" s="17" t="s">
        <v>82</v>
      </c>
    </row>
    <row r="229" s="13" customFormat="1">
      <c r="A229" s="13"/>
      <c r="B229" s="222"/>
      <c r="C229" s="223"/>
      <c r="D229" s="224" t="s">
        <v>137</v>
      </c>
      <c r="E229" s="225" t="s">
        <v>19</v>
      </c>
      <c r="F229" s="226" t="s">
        <v>317</v>
      </c>
      <c r="G229" s="223"/>
      <c r="H229" s="225" t="s">
        <v>19</v>
      </c>
      <c r="I229" s="227"/>
      <c r="J229" s="223"/>
      <c r="K229" s="223"/>
      <c r="L229" s="228"/>
      <c r="M229" s="229"/>
      <c r="N229" s="230"/>
      <c r="O229" s="230"/>
      <c r="P229" s="230"/>
      <c r="Q229" s="230"/>
      <c r="R229" s="230"/>
      <c r="S229" s="230"/>
      <c r="T229" s="23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2" t="s">
        <v>137</v>
      </c>
      <c r="AU229" s="232" t="s">
        <v>82</v>
      </c>
      <c r="AV229" s="13" t="s">
        <v>80</v>
      </c>
      <c r="AW229" s="13" t="s">
        <v>33</v>
      </c>
      <c r="AX229" s="13" t="s">
        <v>72</v>
      </c>
      <c r="AY229" s="232" t="s">
        <v>126</v>
      </c>
    </row>
    <row r="230" s="14" customFormat="1">
      <c r="A230" s="14"/>
      <c r="B230" s="233"/>
      <c r="C230" s="234"/>
      <c r="D230" s="224" t="s">
        <v>137</v>
      </c>
      <c r="E230" s="235" t="s">
        <v>19</v>
      </c>
      <c r="F230" s="236" t="s">
        <v>318</v>
      </c>
      <c r="G230" s="234"/>
      <c r="H230" s="237">
        <v>9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3" t="s">
        <v>137</v>
      </c>
      <c r="AU230" s="243" t="s">
        <v>82</v>
      </c>
      <c r="AV230" s="14" t="s">
        <v>82</v>
      </c>
      <c r="AW230" s="14" t="s">
        <v>33</v>
      </c>
      <c r="AX230" s="14" t="s">
        <v>80</v>
      </c>
      <c r="AY230" s="243" t="s">
        <v>126</v>
      </c>
    </row>
    <row r="231" s="2" customFormat="1" ht="21.75" customHeight="1">
      <c r="A231" s="38"/>
      <c r="B231" s="39"/>
      <c r="C231" s="204" t="s">
        <v>319</v>
      </c>
      <c r="D231" s="204" t="s">
        <v>128</v>
      </c>
      <c r="E231" s="205" t="s">
        <v>320</v>
      </c>
      <c r="F231" s="206" t="s">
        <v>321</v>
      </c>
      <c r="G231" s="207" t="s">
        <v>131</v>
      </c>
      <c r="H231" s="208">
        <v>18</v>
      </c>
      <c r="I231" s="209"/>
      <c r="J231" s="210">
        <f>ROUND(I231*H231,2)</f>
        <v>0</v>
      </c>
      <c r="K231" s="206" t="s">
        <v>132</v>
      </c>
      <c r="L231" s="44"/>
      <c r="M231" s="211" t="s">
        <v>19</v>
      </c>
      <c r="N231" s="212" t="s">
        <v>43</v>
      </c>
      <c r="O231" s="84"/>
      <c r="P231" s="213">
        <f>O231*H231</f>
        <v>0</v>
      </c>
      <c r="Q231" s="213">
        <v>0.00084000000000000003</v>
      </c>
      <c r="R231" s="213">
        <f>Q231*H231</f>
        <v>0.015120000000000002</v>
      </c>
      <c r="S231" s="213">
        <v>0</v>
      </c>
      <c r="T231" s="21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5" t="s">
        <v>133</v>
      </c>
      <c r="AT231" s="215" t="s">
        <v>128</v>
      </c>
      <c r="AU231" s="215" t="s">
        <v>82</v>
      </c>
      <c r="AY231" s="17" t="s">
        <v>126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7" t="s">
        <v>80</v>
      </c>
      <c r="BK231" s="216">
        <f>ROUND(I231*H231,2)</f>
        <v>0</v>
      </c>
      <c r="BL231" s="17" t="s">
        <v>133</v>
      </c>
      <c r="BM231" s="215" t="s">
        <v>322</v>
      </c>
    </row>
    <row r="232" s="2" customFormat="1">
      <c r="A232" s="38"/>
      <c r="B232" s="39"/>
      <c r="C232" s="40"/>
      <c r="D232" s="217" t="s">
        <v>135</v>
      </c>
      <c r="E232" s="40"/>
      <c r="F232" s="218" t="s">
        <v>323</v>
      </c>
      <c r="G232" s="40"/>
      <c r="H232" s="40"/>
      <c r="I232" s="219"/>
      <c r="J232" s="40"/>
      <c r="K232" s="40"/>
      <c r="L232" s="44"/>
      <c r="M232" s="220"/>
      <c r="N232" s="22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135</v>
      </c>
      <c r="AU232" s="17" t="s">
        <v>82</v>
      </c>
    </row>
    <row r="233" s="13" customFormat="1">
      <c r="A233" s="13"/>
      <c r="B233" s="222"/>
      <c r="C233" s="223"/>
      <c r="D233" s="224" t="s">
        <v>137</v>
      </c>
      <c r="E233" s="225" t="s">
        <v>19</v>
      </c>
      <c r="F233" s="226" t="s">
        <v>317</v>
      </c>
      <c r="G233" s="223"/>
      <c r="H233" s="225" t="s">
        <v>19</v>
      </c>
      <c r="I233" s="227"/>
      <c r="J233" s="223"/>
      <c r="K233" s="223"/>
      <c r="L233" s="228"/>
      <c r="M233" s="229"/>
      <c r="N233" s="230"/>
      <c r="O233" s="230"/>
      <c r="P233" s="230"/>
      <c r="Q233" s="230"/>
      <c r="R233" s="230"/>
      <c r="S233" s="230"/>
      <c r="T233" s="23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2" t="s">
        <v>137</v>
      </c>
      <c r="AU233" s="232" t="s">
        <v>82</v>
      </c>
      <c r="AV233" s="13" t="s">
        <v>80</v>
      </c>
      <c r="AW233" s="13" t="s">
        <v>33</v>
      </c>
      <c r="AX233" s="13" t="s">
        <v>72</v>
      </c>
      <c r="AY233" s="232" t="s">
        <v>126</v>
      </c>
    </row>
    <row r="234" s="14" customFormat="1">
      <c r="A234" s="14"/>
      <c r="B234" s="233"/>
      <c r="C234" s="234"/>
      <c r="D234" s="224" t="s">
        <v>137</v>
      </c>
      <c r="E234" s="235" t="s">
        <v>19</v>
      </c>
      <c r="F234" s="236" t="s">
        <v>324</v>
      </c>
      <c r="G234" s="234"/>
      <c r="H234" s="237">
        <v>18</v>
      </c>
      <c r="I234" s="238"/>
      <c r="J234" s="234"/>
      <c r="K234" s="234"/>
      <c r="L234" s="239"/>
      <c r="M234" s="240"/>
      <c r="N234" s="241"/>
      <c r="O234" s="241"/>
      <c r="P234" s="241"/>
      <c r="Q234" s="241"/>
      <c r="R234" s="241"/>
      <c r="S234" s="241"/>
      <c r="T234" s="24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3" t="s">
        <v>137</v>
      </c>
      <c r="AU234" s="243" t="s">
        <v>82</v>
      </c>
      <c r="AV234" s="14" t="s">
        <v>82</v>
      </c>
      <c r="AW234" s="14" t="s">
        <v>33</v>
      </c>
      <c r="AX234" s="14" t="s">
        <v>80</v>
      </c>
      <c r="AY234" s="243" t="s">
        <v>126</v>
      </c>
    </row>
    <row r="235" s="2" customFormat="1" ht="24.15" customHeight="1">
      <c r="A235" s="38"/>
      <c r="B235" s="39"/>
      <c r="C235" s="204" t="s">
        <v>325</v>
      </c>
      <c r="D235" s="204" t="s">
        <v>128</v>
      </c>
      <c r="E235" s="205" t="s">
        <v>326</v>
      </c>
      <c r="F235" s="206" t="s">
        <v>327</v>
      </c>
      <c r="G235" s="207" t="s">
        <v>131</v>
      </c>
      <c r="H235" s="208">
        <v>18</v>
      </c>
      <c r="I235" s="209"/>
      <c r="J235" s="210">
        <f>ROUND(I235*H235,2)</f>
        <v>0</v>
      </c>
      <c r="K235" s="206" t="s">
        <v>132</v>
      </c>
      <c r="L235" s="44"/>
      <c r="M235" s="211" t="s">
        <v>19</v>
      </c>
      <c r="N235" s="212" t="s">
        <v>43</v>
      </c>
      <c r="O235" s="84"/>
      <c r="P235" s="213">
        <f>O235*H235</f>
        <v>0</v>
      </c>
      <c r="Q235" s="213">
        <v>0</v>
      </c>
      <c r="R235" s="213">
        <f>Q235*H235</f>
        <v>0</v>
      </c>
      <c r="S235" s="213">
        <v>0</v>
      </c>
      <c r="T235" s="214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5" t="s">
        <v>133</v>
      </c>
      <c r="AT235" s="215" t="s">
        <v>128</v>
      </c>
      <c r="AU235" s="215" t="s">
        <v>82</v>
      </c>
      <c r="AY235" s="17" t="s">
        <v>126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7" t="s">
        <v>80</v>
      </c>
      <c r="BK235" s="216">
        <f>ROUND(I235*H235,2)</f>
        <v>0</v>
      </c>
      <c r="BL235" s="17" t="s">
        <v>133</v>
      </c>
      <c r="BM235" s="215" t="s">
        <v>328</v>
      </c>
    </row>
    <row r="236" s="2" customFormat="1">
      <c r="A236" s="38"/>
      <c r="B236" s="39"/>
      <c r="C236" s="40"/>
      <c r="D236" s="217" t="s">
        <v>135</v>
      </c>
      <c r="E236" s="40"/>
      <c r="F236" s="218" t="s">
        <v>329</v>
      </c>
      <c r="G236" s="40"/>
      <c r="H236" s="40"/>
      <c r="I236" s="219"/>
      <c r="J236" s="40"/>
      <c r="K236" s="40"/>
      <c r="L236" s="44"/>
      <c r="M236" s="220"/>
      <c r="N236" s="221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135</v>
      </c>
      <c r="AU236" s="17" t="s">
        <v>82</v>
      </c>
    </row>
    <row r="237" s="13" customFormat="1">
      <c r="A237" s="13"/>
      <c r="B237" s="222"/>
      <c r="C237" s="223"/>
      <c r="D237" s="224" t="s">
        <v>137</v>
      </c>
      <c r="E237" s="225" t="s">
        <v>19</v>
      </c>
      <c r="F237" s="226" t="s">
        <v>317</v>
      </c>
      <c r="G237" s="223"/>
      <c r="H237" s="225" t="s">
        <v>19</v>
      </c>
      <c r="I237" s="227"/>
      <c r="J237" s="223"/>
      <c r="K237" s="223"/>
      <c r="L237" s="228"/>
      <c r="M237" s="229"/>
      <c r="N237" s="230"/>
      <c r="O237" s="230"/>
      <c r="P237" s="230"/>
      <c r="Q237" s="230"/>
      <c r="R237" s="230"/>
      <c r="S237" s="230"/>
      <c r="T237" s="23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2" t="s">
        <v>137</v>
      </c>
      <c r="AU237" s="232" t="s">
        <v>82</v>
      </c>
      <c r="AV237" s="13" t="s">
        <v>80</v>
      </c>
      <c r="AW237" s="13" t="s">
        <v>33</v>
      </c>
      <c r="AX237" s="13" t="s">
        <v>72</v>
      </c>
      <c r="AY237" s="232" t="s">
        <v>126</v>
      </c>
    </row>
    <row r="238" s="14" customFormat="1">
      <c r="A238" s="14"/>
      <c r="B238" s="233"/>
      <c r="C238" s="234"/>
      <c r="D238" s="224" t="s">
        <v>137</v>
      </c>
      <c r="E238" s="235" t="s">
        <v>19</v>
      </c>
      <c r="F238" s="236" t="s">
        <v>324</v>
      </c>
      <c r="G238" s="234"/>
      <c r="H238" s="237">
        <v>18</v>
      </c>
      <c r="I238" s="238"/>
      <c r="J238" s="234"/>
      <c r="K238" s="234"/>
      <c r="L238" s="239"/>
      <c r="M238" s="240"/>
      <c r="N238" s="241"/>
      <c r="O238" s="241"/>
      <c r="P238" s="241"/>
      <c r="Q238" s="241"/>
      <c r="R238" s="241"/>
      <c r="S238" s="241"/>
      <c r="T238" s="24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3" t="s">
        <v>137</v>
      </c>
      <c r="AU238" s="243" t="s">
        <v>82</v>
      </c>
      <c r="AV238" s="14" t="s">
        <v>82</v>
      </c>
      <c r="AW238" s="14" t="s">
        <v>33</v>
      </c>
      <c r="AX238" s="14" t="s">
        <v>80</v>
      </c>
      <c r="AY238" s="243" t="s">
        <v>126</v>
      </c>
    </row>
    <row r="239" s="2" customFormat="1" ht="37.8" customHeight="1">
      <c r="A239" s="38"/>
      <c r="B239" s="39"/>
      <c r="C239" s="204" t="s">
        <v>330</v>
      </c>
      <c r="D239" s="204" t="s">
        <v>128</v>
      </c>
      <c r="E239" s="205" t="s">
        <v>331</v>
      </c>
      <c r="F239" s="206" t="s">
        <v>332</v>
      </c>
      <c r="G239" s="207" t="s">
        <v>300</v>
      </c>
      <c r="H239" s="208">
        <v>10.08</v>
      </c>
      <c r="I239" s="209"/>
      <c r="J239" s="210">
        <f>ROUND(I239*H239,2)</f>
        <v>0</v>
      </c>
      <c r="K239" s="206" t="s">
        <v>132</v>
      </c>
      <c r="L239" s="44"/>
      <c r="M239" s="211" t="s">
        <v>19</v>
      </c>
      <c r="N239" s="212" t="s">
        <v>43</v>
      </c>
      <c r="O239" s="84"/>
      <c r="P239" s="213">
        <f>O239*H239</f>
        <v>0</v>
      </c>
      <c r="Q239" s="213">
        <v>0</v>
      </c>
      <c r="R239" s="213">
        <f>Q239*H239</f>
        <v>0</v>
      </c>
      <c r="S239" s="213">
        <v>0</v>
      </c>
      <c r="T239" s="21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5" t="s">
        <v>133</v>
      </c>
      <c r="AT239" s="215" t="s">
        <v>128</v>
      </c>
      <c r="AU239" s="215" t="s">
        <v>82</v>
      </c>
      <c r="AY239" s="17" t="s">
        <v>126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7" t="s">
        <v>80</v>
      </c>
      <c r="BK239" s="216">
        <f>ROUND(I239*H239,2)</f>
        <v>0</v>
      </c>
      <c r="BL239" s="17" t="s">
        <v>133</v>
      </c>
      <c r="BM239" s="215" t="s">
        <v>333</v>
      </c>
    </row>
    <row r="240" s="2" customFormat="1">
      <c r="A240" s="38"/>
      <c r="B240" s="39"/>
      <c r="C240" s="40"/>
      <c r="D240" s="217" t="s">
        <v>135</v>
      </c>
      <c r="E240" s="40"/>
      <c r="F240" s="218" t="s">
        <v>334</v>
      </c>
      <c r="G240" s="40"/>
      <c r="H240" s="40"/>
      <c r="I240" s="219"/>
      <c r="J240" s="40"/>
      <c r="K240" s="40"/>
      <c r="L240" s="44"/>
      <c r="M240" s="220"/>
      <c r="N240" s="221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135</v>
      </c>
      <c r="AU240" s="17" t="s">
        <v>82</v>
      </c>
    </row>
    <row r="241" s="13" customFormat="1">
      <c r="A241" s="13"/>
      <c r="B241" s="222"/>
      <c r="C241" s="223"/>
      <c r="D241" s="224" t="s">
        <v>137</v>
      </c>
      <c r="E241" s="225" t="s">
        <v>19</v>
      </c>
      <c r="F241" s="226" t="s">
        <v>303</v>
      </c>
      <c r="G241" s="223"/>
      <c r="H241" s="225" t="s">
        <v>19</v>
      </c>
      <c r="I241" s="227"/>
      <c r="J241" s="223"/>
      <c r="K241" s="223"/>
      <c r="L241" s="228"/>
      <c r="M241" s="229"/>
      <c r="N241" s="230"/>
      <c r="O241" s="230"/>
      <c r="P241" s="230"/>
      <c r="Q241" s="230"/>
      <c r="R241" s="230"/>
      <c r="S241" s="230"/>
      <c r="T241" s="23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2" t="s">
        <v>137</v>
      </c>
      <c r="AU241" s="232" t="s">
        <v>82</v>
      </c>
      <c r="AV241" s="13" t="s">
        <v>80</v>
      </c>
      <c r="AW241" s="13" t="s">
        <v>33</v>
      </c>
      <c r="AX241" s="13" t="s">
        <v>72</v>
      </c>
      <c r="AY241" s="232" t="s">
        <v>126</v>
      </c>
    </row>
    <row r="242" s="14" customFormat="1">
      <c r="A242" s="14"/>
      <c r="B242" s="233"/>
      <c r="C242" s="234"/>
      <c r="D242" s="224" t="s">
        <v>137</v>
      </c>
      <c r="E242" s="235" t="s">
        <v>19</v>
      </c>
      <c r="F242" s="236" t="s">
        <v>304</v>
      </c>
      <c r="G242" s="234"/>
      <c r="H242" s="237">
        <v>2.3999999999999999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3" t="s">
        <v>137</v>
      </c>
      <c r="AU242" s="243" t="s">
        <v>82</v>
      </c>
      <c r="AV242" s="14" t="s">
        <v>82</v>
      </c>
      <c r="AW242" s="14" t="s">
        <v>33</v>
      </c>
      <c r="AX242" s="14" t="s">
        <v>72</v>
      </c>
      <c r="AY242" s="243" t="s">
        <v>126</v>
      </c>
    </row>
    <row r="243" s="13" customFormat="1">
      <c r="A243" s="13"/>
      <c r="B243" s="222"/>
      <c r="C243" s="223"/>
      <c r="D243" s="224" t="s">
        <v>137</v>
      </c>
      <c r="E243" s="225" t="s">
        <v>19</v>
      </c>
      <c r="F243" s="226" t="s">
        <v>335</v>
      </c>
      <c r="G243" s="223"/>
      <c r="H243" s="225" t="s">
        <v>19</v>
      </c>
      <c r="I243" s="227"/>
      <c r="J243" s="223"/>
      <c r="K243" s="223"/>
      <c r="L243" s="228"/>
      <c r="M243" s="229"/>
      <c r="N243" s="230"/>
      <c r="O243" s="230"/>
      <c r="P243" s="230"/>
      <c r="Q243" s="230"/>
      <c r="R243" s="230"/>
      <c r="S243" s="230"/>
      <c r="T243" s="23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2" t="s">
        <v>137</v>
      </c>
      <c r="AU243" s="232" t="s">
        <v>82</v>
      </c>
      <c r="AV243" s="13" t="s">
        <v>80</v>
      </c>
      <c r="AW243" s="13" t="s">
        <v>33</v>
      </c>
      <c r="AX243" s="13" t="s">
        <v>72</v>
      </c>
      <c r="AY243" s="232" t="s">
        <v>126</v>
      </c>
    </row>
    <row r="244" s="14" customFormat="1">
      <c r="A244" s="14"/>
      <c r="B244" s="233"/>
      <c r="C244" s="234"/>
      <c r="D244" s="224" t="s">
        <v>137</v>
      </c>
      <c r="E244" s="235" t="s">
        <v>19</v>
      </c>
      <c r="F244" s="236" t="s">
        <v>336</v>
      </c>
      <c r="G244" s="234"/>
      <c r="H244" s="237">
        <v>7.6799999999999997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3" t="s">
        <v>137</v>
      </c>
      <c r="AU244" s="243" t="s">
        <v>82</v>
      </c>
      <c r="AV244" s="14" t="s">
        <v>82</v>
      </c>
      <c r="AW244" s="14" t="s">
        <v>33</v>
      </c>
      <c r="AX244" s="14" t="s">
        <v>72</v>
      </c>
      <c r="AY244" s="243" t="s">
        <v>126</v>
      </c>
    </row>
    <row r="245" s="15" customFormat="1">
      <c r="A245" s="15"/>
      <c r="B245" s="244"/>
      <c r="C245" s="245"/>
      <c r="D245" s="224" t="s">
        <v>137</v>
      </c>
      <c r="E245" s="246" t="s">
        <v>19</v>
      </c>
      <c r="F245" s="247" t="s">
        <v>142</v>
      </c>
      <c r="G245" s="245"/>
      <c r="H245" s="248">
        <v>10.08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4" t="s">
        <v>137</v>
      </c>
      <c r="AU245" s="254" t="s">
        <v>82</v>
      </c>
      <c r="AV245" s="15" t="s">
        <v>133</v>
      </c>
      <c r="AW245" s="15" t="s">
        <v>33</v>
      </c>
      <c r="AX245" s="15" t="s">
        <v>80</v>
      </c>
      <c r="AY245" s="254" t="s">
        <v>126</v>
      </c>
    </row>
    <row r="246" s="2" customFormat="1" ht="37.8" customHeight="1">
      <c r="A246" s="38"/>
      <c r="B246" s="39"/>
      <c r="C246" s="204" t="s">
        <v>337</v>
      </c>
      <c r="D246" s="204" t="s">
        <v>128</v>
      </c>
      <c r="E246" s="205" t="s">
        <v>338</v>
      </c>
      <c r="F246" s="206" t="s">
        <v>339</v>
      </c>
      <c r="G246" s="207" t="s">
        <v>300</v>
      </c>
      <c r="H246" s="208">
        <v>728.89999999999998</v>
      </c>
      <c r="I246" s="209"/>
      <c r="J246" s="210">
        <f>ROUND(I246*H246,2)</f>
        <v>0</v>
      </c>
      <c r="K246" s="206" t="s">
        <v>132</v>
      </c>
      <c r="L246" s="44"/>
      <c r="M246" s="211" t="s">
        <v>19</v>
      </c>
      <c r="N246" s="212" t="s">
        <v>43</v>
      </c>
      <c r="O246" s="84"/>
      <c r="P246" s="213">
        <f>O246*H246</f>
        <v>0</v>
      </c>
      <c r="Q246" s="213">
        <v>0</v>
      </c>
      <c r="R246" s="213">
        <f>Q246*H246</f>
        <v>0</v>
      </c>
      <c r="S246" s="213">
        <v>0</v>
      </c>
      <c r="T246" s="21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15" t="s">
        <v>133</v>
      </c>
      <c r="AT246" s="215" t="s">
        <v>128</v>
      </c>
      <c r="AU246" s="215" t="s">
        <v>82</v>
      </c>
      <c r="AY246" s="17" t="s">
        <v>126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7" t="s">
        <v>80</v>
      </c>
      <c r="BK246" s="216">
        <f>ROUND(I246*H246,2)</f>
        <v>0</v>
      </c>
      <c r="BL246" s="17" t="s">
        <v>133</v>
      </c>
      <c r="BM246" s="215" t="s">
        <v>340</v>
      </c>
    </row>
    <row r="247" s="2" customFormat="1">
      <c r="A247" s="38"/>
      <c r="B247" s="39"/>
      <c r="C247" s="40"/>
      <c r="D247" s="217" t="s">
        <v>135</v>
      </c>
      <c r="E247" s="40"/>
      <c r="F247" s="218" t="s">
        <v>341</v>
      </c>
      <c r="G247" s="40"/>
      <c r="H247" s="40"/>
      <c r="I247" s="219"/>
      <c r="J247" s="40"/>
      <c r="K247" s="40"/>
      <c r="L247" s="44"/>
      <c r="M247" s="220"/>
      <c r="N247" s="221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135</v>
      </c>
      <c r="AU247" s="17" t="s">
        <v>82</v>
      </c>
    </row>
    <row r="248" s="13" customFormat="1">
      <c r="A248" s="13"/>
      <c r="B248" s="222"/>
      <c r="C248" s="223"/>
      <c r="D248" s="224" t="s">
        <v>137</v>
      </c>
      <c r="E248" s="225" t="s">
        <v>19</v>
      </c>
      <c r="F248" s="226" t="s">
        <v>310</v>
      </c>
      <c r="G248" s="223"/>
      <c r="H248" s="225" t="s">
        <v>19</v>
      </c>
      <c r="I248" s="227"/>
      <c r="J248" s="223"/>
      <c r="K248" s="223"/>
      <c r="L248" s="228"/>
      <c r="M248" s="229"/>
      <c r="N248" s="230"/>
      <c r="O248" s="230"/>
      <c r="P248" s="230"/>
      <c r="Q248" s="230"/>
      <c r="R248" s="230"/>
      <c r="S248" s="230"/>
      <c r="T248" s="23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2" t="s">
        <v>137</v>
      </c>
      <c r="AU248" s="232" t="s">
        <v>82</v>
      </c>
      <c r="AV248" s="13" t="s">
        <v>80</v>
      </c>
      <c r="AW248" s="13" t="s">
        <v>33</v>
      </c>
      <c r="AX248" s="13" t="s">
        <v>72</v>
      </c>
      <c r="AY248" s="232" t="s">
        <v>126</v>
      </c>
    </row>
    <row r="249" s="14" customFormat="1">
      <c r="A249" s="14"/>
      <c r="B249" s="233"/>
      <c r="C249" s="234"/>
      <c r="D249" s="224" t="s">
        <v>137</v>
      </c>
      <c r="E249" s="235" t="s">
        <v>19</v>
      </c>
      <c r="F249" s="236" t="s">
        <v>311</v>
      </c>
      <c r="G249" s="234"/>
      <c r="H249" s="237">
        <v>726.5</v>
      </c>
      <c r="I249" s="238"/>
      <c r="J249" s="234"/>
      <c r="K249" s="234"/>
      <c r="L249" s="239"/>
      <c r="M249" s="240"/>
      <c r="N249" s="241"/>
      <c r="O249" s="241"/>
      <c r="P249" s="241"/>
      <c r="Q249" s="241"/>
      <c r="R249" s="241"/>
      <c r="S249" s="241"/>
      <c r="T249" s="24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3" t="s">
        <v>137</v>
      </c>
      <c r="AU249" s="243" t="s">
        <v>82</v>
      </c>
      <c r="AV249" s="14" t="s">
        <v>82</v>
      </c>
      <c r="AW249" s="14" t="s">
        <v>33</v>
      </c>
      <c r="AX249" s="14" t="s">
        <v>72</v>
      </c>
      <c r="AY249" s="243" t="s">
        <v>126</v>
      </c>
    </row>
    <row r="250" s="13" customFormat="1">
      <c r="A250" s="13"/>
      <c r="B250" s="222"/>
      <c r="C250" s="223"/>
      <c r="D250" s="224" t="s">
        <v>137</v>
      </c>
      <c r="E250" s="225" t="s">
        <v>19</v>
      </c>
      <c r="F250" s="226" t="s">
        <v>342</v>
      </c>
      <c r="G250" s="223"/>
      <c r="H250" s="225" t="s">
        <v>19</v>
      </c>
      <c r="I250" s="227"/>
      <c r="J250" s="223"/>
      <c r="K250" s="223"/>
      <c r="L250" s="228"/>
      <c r="M250" s="229"/>
      <c r="N250" s="230"/>
      <c r="O250" s="230"/>
      <c r="P250" s="230"/>
      <c r="Q250" s="230"/>
      <c r="R250" s="230"/>
      <c r="S250" s="230"/>
      <c r="T250" s="23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2" t="s">
        <v>137</v>
      </c>
      <c r="AU250" s="232" t="s">
        <v>82</v>
      </c>
      <c r="AV250" s="13" t="s">
        <v>80</v>
      </c>
      <c r="AW250" s="13" t="s">
        <v>33</v>
      </c>
      <c r="AX250" s="13" t="s">
        <v>72</v>
      </c>
      <c r="AY250" s="232" t="s">
        <v>126</v>
      </c>
    </row>
    <row r="251" s="14" customFormat="1">
      <c r="A251" s="14"/>
      <c r="B251" s="233"/>
      <c r="C251" s="234"/>
      <c r="D251" s="224" t="s">
        <v>137</v>
      </c>
      <c r="E251" s="235" t="s">
        <v>19</v>
      </c>
      <c r="F251" s="236" t="s">
        <v>343</v>
      </c>
      <c r="G251" s="234"/>
      <c r="H251" s="237">
        <v>2.3999999999999999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3" t="s">
        <v>137</v>
      </c>
      <c r="AU251" s="243" t="s">
        <v>82</v>
      </c>
      <c r="AV251" s="14" t="s">
        <v>82</v>
      </c>
      <c r="AW251" s="14" t="s">
        <v>33</v>
      </c>
      <c r="AX251" s="14" t="s">
        <v>72</v>
      </c>
      <c r="AY251" s="243" t="s">
        <v>126</v>
      </c>
    </row>
    <row r="252" s="15" customFormat="1">
      <c r="A252" s="15"/>
      <c r="B252" s="244"/>
      <c r="C252" s="245"/>
      <c r="D252" s="224" t="s">
        <v>137</v>
      </c>
      <c r="E252" s="246" t="s">
        <v>19</v>
      </c>
      <c r="F252" s="247" t="s">
        <v>142</v>
      </c>
      <c r="G252" s="245"/>
      <c r="H252" s="248">
        <v>728.89999999999998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54" t="s">
        <v>137</v>
      </c>
      <c r="AU252" s="254" t="s">
        <v>82</v>
      </c>
      <c r="AV252" s="15" t="s">
        <v>133</v>
      </c>
      <c r="AW252" s="15" t="s">
        <v>33</v>
      </c>
      <c r="AX252" s="15" t="s">
        <v>80</v>
      </c>
      <c r="AY252" s="254" t="s">
        <v>126</v>
      </c>
    </row>
    <row r="253" s="2" customFormat="1" ht="24.15" customHeight="1">
      <c r="A253" s="38"/>
      <c r="B253" s="39"/>
      <c r="C253" s="204" t="s">
        <v>344</v>
      </c>
      <c r="D253" s="204" t="s">
        <v>128</v>
      </c>
      <c r="E253" s="205" t="s">
        <v>345</v>
      </c>
      <c r="F253" s="206" t="s">
        <v>346</v>
      </c>
      <c r="G253" s="207" t="s">
        <v>347</v>
      </c>
      <c r="H253" s="208">
        <v>1256.2660000000001</v>
      </c>
      <c r="I253" s="209"/>
      <c r="J253" s="210">
        <f>ROUND(I253*H253,2)</f>
        <v>0</v>
      </c>
      <c r="K253" s="206" t="s">
        <v>132</v>
      </c>
      <c r="L253" s="44"/>
      <c r="M253" s="211" t="s">
        <v>19</v>
      </c>
      <c r="N253" s="212" t="s">
        <v>43</v>
      </c>
      <c r="O253" s="84"/>
      <c r="P253" s="213">
        <f>O253*H253</f>
        <v>0</v>
      </c>
      <c r="Q253" s="213">
        <v>0</v>
      </c>
      <c r="R253" s="213">
        <f>Q253*H253</f>
        <v>0</v>
      </c>
      <c r="S253" s="213">
        <v>0</v>
      </c>
      <c r="T253" s="21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15" t="s">
        <v>133</v>
      </c>
      <c r="AT253" s="215" t="s">
        <v>128</v>
      </c>
      <c r="AU253" s="215" t="s">
        <v>82</v>
      </c>
      <c r="AY253" s="17" t="s">
        <v>126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7" t="s">
        <v>80</v>
      </c>
      <c r="BK253" s="216">
        <f>ROUND(I253*H253,2)</f>
        <v>0</v>
      </c>
      <c r="BL253" s="17" t="s">
        <v>133</v>
      </c>
      <c r="BM253" s="215" t="s">
        <v>348</v>
      </c>
    </row>
    <row r="254" s="2" customFormat="1">
      <c r="A254" s="38"/>
      <c r="B254" s="39"/>
      <c r="C254" s="40"/>
      <c r="D254" s="217" t="s">
        <v>135</v>
      </c>
      <c r="E254" s="40"/>
      <c r="F254" s="218" t="s">
        <v>349</v>
      </c>
      <c r="G254" s="40"/>
      <c r="H254" s="40"/>
      <c r="I254" s="219"/>
      <c r="J254" s="40"/>
      <c r="K254" s="40"/>
      <c r="L254" s="44"/>
      <c r="M254" s="220"/>
      <c r="N254" s="221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135</v>
      </c>
      <c r="AU254" s="17" t="s">
        <v>82</v>
      </c>
    </row>
    <row r="255" s="14" customFormat="1">
      <c r="A255" s="14"/>
      <c r="B255" s="233"/>
      <c r="C255" s="234"/>
      <c r="D255" s="224" t="s">
        <v>137</v>
      </c>
      <c r="E255" s="235" t="s">
        <v>19</v>
      </c>
      <c r="F255" s="236" t="s">
        <v>350</v>
      </c>
      <c r="G255" s="234"/>
      <c r="H255" s="237">
        <v>738.98000000000002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3" t="s">
        <v>137</v>
      </c>
      <c r="AU255" s="243" t="s">
        <v>82</v>
      </c>
      <c r="AV255" s="14" t="s">
        <v>82</v>
      </c>
      <c r="AW255" s="14" t="s">
        <v>33</v>
      </c>
      <c r="AX255" s="14" t="s">
        <v>80</v>
      </c>
      <c r="AY255" s="243" t="s">
        <v>126</v>
      </c>
    </row>
    <row r="256" s="14" customFormat="1">
      <c r="A256" s="14"/>
      <c r="B256" s="233"/>
      <c r="C256" s="234"/>
      <c r="D256" s="224" t="s">
        <v>137</v>
      </c>
      <c r="E256" s="234"/>
      <c r="F256" s="236" t="s">
        <v>351</v>
      </c>
      <c r="G256" s="234"/>
      <c r="H256" s="237">
        <v>1256.2660000000001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3" t="s">
        <v>137</v>
      </c>
      <c r="AU256" s="243" t="s">
        <v>82</v>
      </c>
      <c r="AV256" s="14" t="s">
        <v>82</v>
      </c>
      <c r="AW256" s="14" t="s">
        <v>4</v>
      </c>
      <c r="AX256" s="14" t="s">
        <v>80</v>
      </c>
      <c r="AY256" s="243" t="s">
        <v>126</v>
      </c>
    </row>
    <row r="257" s="2" customFormat="1" ht="24.15" customHeight="1">
      <c r="A257" s="38"/>
      <c r="B257" s="39"/>
      <c r="C257" s="204" t="s">
        <v>352</v>
      </c>
      <c r="D257" s="204" t="s">
        <v>128</v>
      </c>
      <c r="E257" s="205" t="s">
        <v>353</v>
      </c>
      <c r="F257" s="206" t="s">
        <v>354</v>
      </c>
      <c r="G257" s="207" t="s">
        <v>300</v>
      </c>
      <c r="H257" s="208">
        <v>6.5999999999999996</v>
      </c>
      <c r="I257" s="209"/>
      <c r="J257" s="210">
        <f>ROUND(I257*H257,2)</f>
        <v>0</v>
      </c>
      <c r="K257" s="206" t="s">
        <v>132</v>
      </c>
      <c r="L257" s="44"/>
      <c r="M257" s="211" t="s">
        <v>19</v>
      </c>
      <c r="N257" s="212" t="s">
        <v>43</v>
      </c>
      <c r="O257" s="84"/>
      <c r="P257" s="213">
        <f>O257*H257</f>
        <v>0</v>
      </c>
      <c r="Q257" s="213">
        <v>0</v>
      </c>
      <c r="R257" s="213">
        <f>Q257*H257</f>
        <v>0</v>
      </c>
      <c r="S257" s="213">
        <v>0</v>
      </c>
      <c r="T257" s="214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15" t="s">
        <v>133</v>
      </c>
      <c r="AT257" s="215" t="s">
        <v>128</v>
      </c>
      <c r="AU257" s="215" t="s">
        <v>82</v>
      </c>
      <c r="AY257" s="17" t="s">
        <v>126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17" t="s">
        <v>80</v>
      </c>
      <c r="BK257" s="216">
        <f>ROUND(I257*H257,2)</f>
        <v>0</v>
      </c>
      <c r="BL257" s="17" t="s">
        <v>133</v>
      </c>
      <c r="BM257" s="215" t="s">
        <v>355</v>
      </c>
    </row>
    <row r="258" s="2" customFormat="1">
      <c r="A258" s="38"/>
      <c r="B258" s="39"/>
      <c r="C258" s="40"/>
      <c r="D258" s="217" t="s">
        <v>135</v>
      </c>
      <c r="E258" s="40"/>
      <c r="F258" s="218" t="s">
        <v>356</v>
      </c>
      <c r="G258" s="40"/>
      <c r="H258" s="40"/>
      <c r="I258" s="219"/>
      <c r="J258" s="40"/>
      <c r="K258" s="40"/>
      <c r="L258" s="44"/>
      <c r="M258" s="220"/>
      <c r="N258" s="221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135</v>
      </c>
      <c r="AU258" s="17" t="s">
        <v>82</v>
      </c>
    </row>
    <row r="259" s="13" customFormat="1">
      <c r="A259" s="13"/>
      <c r="B259" s="222"/>
      <c r="C259" s="223"/>
      <c r="D259" s="224" t="s">
        <v>137</v>
      </c>
      <c r="E259" s="225" t="s">
        <v>19</v>
      </c>
      <c r="F259" s="226" t="s">
        <v>317</v>
      </c>
      <c r="G259" s="223"/>
      <c r="H259" s="225" t="s">
        <v>19</v>
      </c>
      <c r="I259" s="227"/>
      <c r="J259" s="223"/>
      <c r="K259" s="223"/>
      <c r="L259" s="228"/>
      <c r="M259" s="229"/>
      <c r="N259" s="230"/>
      <c r="O259" s="230"/>
      <c r="P259" s="230"/>
      <c r="Q259" s="230"/>
      <c r="R259" s="230"/>
      <c r="S259" s="230"/>
      <c r="T259" s="23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2" t="s">
        <v>137</v>
      </c>
      <c r="AU259" s="232" t="s">
        <v>82</v>
      </c>
      <c r="AV259" s="13" t="s">
        <v>80</v>
      </c>
      <c r="AW259" s="13" t="s">
        <v>33</v>
      </c>
      <c r="AX259" s="13" t="s">
        <v>72</v>
      </c>
      <c r="AY259" s="232" t="s">
        <v>126</v>
      </c>
    </row>
    <row r="260" s="14" customFormat="1">
      <c r="A260" s="14"/>
      <c r="B260" s="233"/>
      <c r="C260" s="234"/>
      <c r="D260" s="224" t="s">
        <v>137</v>
      </c>
      <c r="E260" s="235" t="s">
        <v>19</v>
      </c>
      <c r="F260" s="236" t="s">
        <v>357</v>
      </c>
      <c r="G260" s="234"/>
      <c r="H260" s="237">
        <v>6.5999999999999996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3" t="s">
        <v>137</v>
      </c>
      <c r="AU260" s="243" t="s">
        <v>82</v>
      </c>
      <c r="AV260" s="14" t="s">
        <v>82</v>
      </c>
      <c r="AW260" s="14" t="s">
        <v>33</v>
      </c>
      <c r="AX260" s="14" t="s">
        <v>80</v>
      </c>
      <c r="AY260" s="243" t="s">
        <v>126</v>
      </c>
    </row>
    <row r="261" s="2" customFormat="1" ht="37.8" customHeight="1">
      <c r="A261" s="38"/>
      <c r="B261" s="39"/>
      <c r="C261" s="204" t="s">
        <v>358</v>
      </c>
      <c r="D261" s="204" t="s">
        <v>128</v>
      </c>
      <c r="E261" s="205" t="s">
        <v>359</v>
      </c>
      <c r="F261" s="206" t="s">
        <v>360</v>
      </c>
      <c r="G261" s="207" t="s">
        <v>300</v>
      </c>
      <c r="H261" s="208">
        <v>1.8</v>
      </c>
      <c r="I261" s="209"/>
      <c r="J261" s="210">
        <f>ROUND(I261*H261,2)</f>
        <v>0</v>
      </c>
      <c r="K261" s="206" t="s">
        <v>132</v>
      </c>
      <c r="L261" s="44"/>
      <c r="M261" s="211" t="s">
        <v>19</v>
      </c>
      <c r="N261" s="212" t="s">
        <v>43</v>
      </c>
      <c r="O261" s="84"/>
      <c r="P261" s="213">
        <f>O261*H261</f>
        <v>0</v>
      </c>
      <c r="Q261" s="213">
        <v>0</v>
      </c>
      <c r="R261" s="213">
        <f>Q261*H261</f>
        <v>0</v>
      </c>
      <c r="S261" s="213">
        <v>0</v>
      </c>
      <c r="T261" s="214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15" t="s">
        <v>133</v>
      </c>
      <c r="AT261" s="215" t="s">
        <v>128</v>
      </c>
      <c r="AU261" s="215" t="s">
        <v>82</v>
      </c>
      <c r="AY261" s="17" t="s">
        <v>126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7" t="s">
        <v>80</v>
      </c>
      <c r="BK261" s="216">
        <f>ROUND(I261*H261,2)</f>
        <v>0</v>
      </c>
      <c r="BL261" s="17" t="s">
        <v>133</v>
      </c>
      <c r="BM261" s="215" t="s">
        <v>361</v>
      </c>
    </row>
    <row r="262" s="2" customFormat="1">
      <c r="A262" s="38"/>
      <c r="B262" s="39"/>
      <c r="C262" s="40"/>
      <c r="D262" s="217" t="s">
        <v>135</v>
      </c>
      <c r="E262" s="40"/>
      <c r="F262" s="218" t="s">
        <v>362</v>
      </c>
      <c r="G262" s="40"/>
      <c r="H262" s="40"/>
      <c r="I262" s="219"/>
      <c r="J262" s="40"/>
      <c r="K262" s="40"/>
      <c r="L262" s="44"/>
      <c r="M262" s="220"/>
      <c r="N262" s="221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135</v>
      </c>
      <c r="AU262" s="17" t="s">
        <v>82</v>
      </c>
    </row>
    <row r="263" s="13" customFormat="1">
      <c r="A263" s="13"/>
      <c r="B263" s="222"/>
      <c r="C263" s="223"/>
      <c r="D263" s="224" t="s">
        <v>137</v>
      </c>
      <c r="E263" s="225" t="s">
        <v>19</v>
      </c>
      <c r="F263" s="226" t="s">
        <v>317</v>
      </c>
      <c r="G263" s="223"/>
      <c r="H263" s="225" t="s">
        <v>19</v>
      </c>
      <c r="I263" s="227"/>
      <c r="J263" s="223"/>
      <c r="K263" s="223"/>
      <c r="L263" s="228"/>
      <c r="M263" s="229"/>
      <c r="N263" s="230"/>
      <c r="O263" s="230"/>
      <c r="P263" s="230"/>
      <c r="Q263" s="230"/>
      <c r="R263" s="230"/>
      <c r="S263" s="230"/>
      <c r="T263" s="23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2" t="s">
        <v>137</v>
      </c>
      <c r="AU263" s="232" t="s">
        <v>82</v>
      </c>
      <c r="AV263" s="13" t="s">
        <v>80</v>
      </c>
      <c r="AW263" s="13" t="s">
        <v>33</v>
      </c>
      <c r="AX263" s="13" t="s">
        <v>72</v>
      </c>
      <c r="AY263" s="232" t="s">
        <v>126</v>
      </c>
    </row>
    <row r="264" s="14" customFormat="1">
      <c r="A264" s="14"/>
      <c r="B264" s="233"/>
      <c r="C264" s="234"/>
      <c r="D264" s="224" t="s">
        <v>137</v>
      </c>
      <c r="E264" s="235" t="s">
        <v>19</v>
      </c>
      <c r="F264" s="236" t="s">
        <v>363</v>
      </c>
      <c r="G264" s="234"/>
      <c r="H264" s="237">
        <v>1.8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3" t="s">
        <v>137</v>
      </c>
      <c r="AU264" s="243" t="s">
        <v>82</v>
      </c>
      <c r="AV264" s="14" t="s">
        <v>82</v>
      </c>
      <c r="AW264" s="14" t="s">
        <v>33</v>
      </c>
      <c r="AX264" s="14" t="s">
        <v>80</v>
      </c>
      <c r="AY264" s="243" t="s">
        <v>126</v>
      </c>
    </row>
    <row r="265" s="2" customFormat="1" ht="16.5" customHeight="1">
      <c r="A265" s="38"/>
      <c r="B265" s="39"/>
      <c r="C265" s="256" t="s">
        <v>364</v>
      </c>
      <c r="D265" s="256" t="s">
        <v>365</v>
      </c>
      <c r="E265" s="257" t="s">
        <v>366</v>
      </c>
      <c r="F265" s="258" t="s">
        <v>367</v>
      </c>
      <c r="G265" s="259" t="s">
        <v>347</v>
      </c>
      <c r="H265" s="260">
        <v>3.2400000000000002</v>
      </c>
      <c r="I265" s="261"/>
      <c r="J265" s="262">
        <f>ROUND(I265*H265,2)</f>
        <v>0</v>
      </c>
      <c r="K265" s="258" t="s">
        <v>132</v>
      </c>
      <c r="L265" s="263"/>
      <c r="M265" s="264" t="s">
        <v>19</v>
      </c>
      <c r="N265" s="265" t="s">
        <v>43</v>
      </c>
      <c r="O265" s="84"/>
      <c r="P265" s="213">
        <f>O265*H265</f>
        <v>0</v>
      </c>
      <c r="Q265" s="213">
        <v>1</v>
      </c>
      <c r="R265" s="213">
        <f>Q265*H265</f>
        <v>3.2400000000000002</v>
      </c>
      <c r="S265" s="213">
        <v>0</v>
      </c>
      <c r="T265" s="214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15" t="s">
        <v>184</v>
      </c>
      <c r="AT265" s="215" t="s">
        <v>365</v>
      </c>
      <c r="AU265" s="215" t="s">
        <v>82</v>
      </c>
      <c r="AY265" s="17" t="s">
        <v>126</v>
      </c>
      <c r="BE265" s="216">
        <f>IF(N265="základní",J265,0)</f>
        <v>0</v>
      </c>
      <c r="BF265" s="216">
        <f>IF(N265="snížená",J265,0)</f>
        <v>0</v>
      </c>
      <c r="BG265" s="216">
        <f>IF(N265="zákl. přenesená",J265,0)</f>
        <v>0</v>
      </c>
      <c r="BH265" s="216">
        <f>IF(N265="sníž. přenesená",J265,0)</f>
        <v>0</v>
      </c>
      <c r="BI265" s="216">
        <f>IF(N265="nulová",J265,0)</f>
        <v>0</v>
      </c>
      <c r="BJ265" s="17" t="s">
        <v>80</v>
      </c>
      <c r="BK265" s="216">
        <f>ROUND(I265*H265,2)</f>
        <v>0</v>
      </c>
      <c r="BL265" s="17" t="s">
        <v>133</v>
      </c>
      <c r="BM265" s="215" t="s">
        <v>368</v>
      </c>
    </row>
    <row r="266" s="14" customFormat="1">
      <c r="A266" s="14"/>
      <c r="B266" s="233"/>
      <c r="C266" s="234"/>
      <c r="D266" s="224" t="s">
        <v>137</v>
      </c>
      <c r="E266" s="234"/>
      <c r="F266" s="236" t="s">
        <v>369</v>
      </c>
      <c r="G266" s="234"/>
      <c r="H266" s="237">
        <v>3.2400000000000002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3" t="s">
        <v>137</v>
      </c>
      <c r="AU266" s="243" t="s">
        <v>82</v>
      </c>
      <c r="AV266" s="14" t="s">
        <v>82</v>
      </c>
      <c r="AW266" s="14" t="s">
        <v>4</v>
      </c>
      <c r="AX266" s="14" t="s">
        <v>80</v>
      </c>
      <c r="AY266" s="243" t="s">
        <v>126</v>
      </c>
    </row>
    <row r="267" s="2" customFormat="1" ht="24.15" customHeight="1">
      <c r="A267" s="38"/>
      <c r="B267" s="39"/>
      <c r="C267" s="204" t="s">
        <v>370</v>
      </c>
      <c r="D267" s="204" t="s">
        <v>128</v>
      </c>
      <c r="E267" s="205" t="s">
        <v>371</v>
      </c>
      <c r="F267" s="206" t="s">
        <v>372</v>
      </c>
      <c r="G267" s="207" t="s">
        <v>131</v>
      </c>
      <c r="H267" s="208">
        <v>127</v>
      </c>
      <c r="I267" s="209"/>
      <c r="J267" s="210">
        <f>ROUND(I267*H267,2)</f>
        <v>0</v>
      </c>
      <c r="K267" s="206" t="s">
        <v>132</v>
      </c>
      <c r="L267" s="44"/>
      <c r="M267" s="211" t="s">
        <v>19</v>
      </c>
      <c r="N267" s="212" t="s">
        <v>43</v>
      </c>
      <c r="O267" s="84"/>
      <c r="P267" s="213">
        <f>O267*H267</f>
        <v>0</v>
      </c>
      <c r="Q267" s="213">
        <v>0</v>
      </c>
      <c r="R267" s="213">
        <f>Q267*H267</f>
        <v>0</v>
      </c>
      <c r="S267" s="213">
        <v>0</v>
      </c>
      <c r="T267" s="214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5" t="s">
        <v>133</v>
      </c>
      <c r="AT267" s="215" t="s">
        <v>128</v>
      </c>
      <c r="AU267" s="215" t="s">
        <v>82</v>
      </c>
      <c r="AY267" s="17" t="s">
        <v>126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17" t="s">
        <v>80</v>
      </c>
      <c r="BK267" s="216">
        <f>ROUND(I267*H267,2)</f>
        <v>0</v>
      </c>
      <c r="BL267" s="17" t="s">
        <v>133</v>
      </c>
      <c r="BM267" s="215" t="s">
        <v>373</v>
      </c>
    </row>
    <row r="268" s="2" customFormat="1">
      <c r="A268" s="38"/>
      <c r="B268" s="39"/>
      <c r="C268" s="40"/>
      <c r="D268" s="217" t="s">
        <v>135</v>
      </c>
      <c r="E268" s="40"/>
      <c r="F268" s="218" t="s">
        <v>374</v>
      </c>
      <c r="G268" s="40"/>
      <c r="H268" s="40"/>
      <c r="I268" s="219"/>
      <c r="J268" s="40"/>
      <c r="K268" s="40"/>
      <c r="L268" s="44"/>
      <c r="M268" s="220"/>
      <c r="N268" s="221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135</v>
      </c>
      <c r="AU268" s="17" t="s">
        <v>82</v>
      </c>
    </row>
    <row r="269" s="13" customFormat="1">
      <c r="A269" s="13"/>
      <c r="B269" s="222"/>
      <c r="C269" s="223"/>
      <c r="D269" s="224" t="s">
        <v>137</v>
      </c>
      <c r="E269" s="225" t="s">
        <v>19</v>
      </c>
      <c r="F269" s="226" t="s">
        <v>375</v>
      </c>
      <c r="G269" s="223"/>
      <c r="H269" s="225" t="s">
        <v>19</v>
      </c>
      <c r="I269" s="227"/>
      <c r="J269" s="223"/>
      <c r="K269" s="223"/>
      <c r="L269" s="228"/>
      <c r="M269" s="229"/>
      <c r="N269" s="230"/>
      <c r="O269" s="230"/>
      <c r="P269" s="230"/>
      <c r="Q269" s="230"/>
      <c r="R269" s="230"/>
      <c r="S269" s="230"/>
      <c r="T269" s="23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2" t="s">
        <v>137</v>
      </c>
      <c r="AU269" s="232" t="s">
        <v>82</v>
      </c>
      <c r="AV269" s="13" t="s">
        <v>80</v>
      </c>
      <c r="AW269" s="13" t="s">
        <v>33</v>
      </c>
      <c r="AX269" s="13" t="s">
        <v>72</v>
      </c>
      <c r="AY269" s="232" t="s">
        <v>126</v>
      </c>
    </row>
    <row r="270" s="14" customFormat="1">
      <c r="A270" s="14"/>
      <c r="B270" s="233"/>
      <c r="C270" s="234"/>
      <c r="D270" s="224" t="s">
        <v>137</v>
      </c>
      <c r="E270" s="235" t="s">
        <v>19</v>
      </c>
      <c r="F270" s="236" t="s">
        <v>376</v>
      </c>
      <c r="G270" s="234"/>
      <c r="H270" s="237">
        <v>127</v>
      </c>
      <c r="I270" s="238"/>
      <c r="J270" s="234"/>
      <c r="K270" s="234"/>
      <c r="L270" s="239"/>
      <c r="M270" s="240"/>
      <c r="N270" s="241"/>
      <c r="O270" s="241"/>
      <c r="P270" s="241"/>
      <c r="Q270" s="241"/>
      <c r="R270" s="241"/>
      <c r="S270" s="241"/>
      <c r="T270" s="24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3" t="s">
        <v>137</v>
      </c>
      <c r="AU270" s="243" t="s">
        <v>82</v>
      </c>
      <c r="AV270" s="14" t="s">
        <v>82</v>
      </c>
      <c r="AW270" s="14" t="s">
        <v>33</v>
      </c>
      <c r="AX270" s="14" t="s">
        <v>80</v>
      </c>
      <c r="AY270" s="243" t="s">
        <v>126</v>
      </c>
    </row>
    <row r="271" s="2" customFormat="1" ht="16.5" customHeight="1">
      <c r="A271" s="38"/>
      <c r="B271" s="39"/>
      <c r="C271" s="256" t="s">
        <v>377</v>
      </c>
      <c r="D271" s="256" t="s">
        <v>365</v>
      </c>
      <c r="E271" s="257" t="s">
        <v>378</v>
      </c>
      <c r="F271" s="258" t="s">
        <v>379</v>
      </c>
      <c r="G271" s="259" t="s">
        <v>347</v>
      </c>
      <c r="H271" s="260">
        <v>19.050000000000001</v>
      </c>
      <c r="I271" s="261"/>
      <c r="J271" s="262">
        <f>ROUND(I271*H271,2)</f>
        <v>0</v>
      </c>
      <c r="K271" s="258" t="s">
        <v>132</v>
      </c>
      <c r="L271" s="263"/>
      <c r="M271" s="264" t="s">
        <v>19</v>
      </c>
      <c r="N271" s="265" t="s">
        <v>43</v>
      </c>
      <c r="O271" s="84"/>
      <c r="P271" s="213">
        <f>O271*H271</f>
        <v>0</v>
      </c>
      <c r="Q271" s="213">
        <v>1</v>
      </c>
      <c r="R271" s="213">
        <f>Q271*H271</f>
        <v>19.050000000000001</v>
      </c>
      <c r="S271" s="213">
        <v>0</v>
      </c>
      <c r="T271" s="214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15" t="s">
        <v>184</v>
      </c>
      <c r="AT271" s="215" t="s">
        <v>365</v>
      </c>
      <c r="AU271" s="215" t="s">
        <v>82</v>
      </c>
      <c r="AY271" s="17" t="s">
        <v>126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7" t="s">
        <v>80</v>
      </c>
      <c r="BK271" s="216">
        <f>ROUND(I271*H271,2)</f>
        <v>0</v>
      </c>
      <c r="BL271" s="17" t="s">
        <v>133</v>
      </c>
      <c r="BM271" s="215" t="s">
        <v>380</v>
      </c>
    </row>
    <row r="272" s="14" customFormat="1">
      <c r="A272" s="14"/>
      <c r="B272" s="233"/>
      <c r="C272" s="234"/>
      <c r="D272" s="224" t="s">
        <v>137</v>
      </c>
      <c r="E272" s="235" t="s">
        <v>19</v>
      </c>
      <c r="F272" s="236" t="s">
        <v>381</v>
      </c>
      <c r="G272" s="234"/>
      <c r="H272" s="237">
        <v>19.050000000000001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3" t="s">
        <v>137</v>
      </c>
      <c r="AU272" s="243" t="s">
        <v>82</v>
      </c>
      <c r="AV272" s="14" t="s">
        <v>82</v>
      </c>
      <c r="AW272" s="14" t="s">
        <v>33</v>
      </c>
      <c r="AX272" s="14" t="s">
        <v>80</v>
      </c>
      <c r="AY272" s="243" t="s">
        <v>126</v>
      </c>
    </row>
    <row r="273" s="2" customFormat="1" ht="24.15" customHeight="1">
      <c r="A273" s="38"/>
      <c r="B273" s="39"/>
      <c r="C273" s="204" t="s">
        <v>382</v>
      </c>
      <c r="D273" s="204" t="s">
        <v>128</v>
      </c>
      <c r="E273" s="205" t="s">
        <v>383</v>
      </c>
      <c r="F273" s="206" t="s">
        <v>384</v>
      </c>
      <c r="G273" s="207" t="s">
        <v>131</v>
      </c>
      <c r="H273" s="208">
        <v>127</v>
      </c>
      <c r="I273" s="209"/>
      <c r="J273" s="210">
        <f>ROUND(I273*H273,2)</f>
        <v>0</v>
      </c>
      <c r="K273" s="206" t="s">
        <v>132</v>
      </c>
      <c r="L273" s="44"/>
      <c r="M273" s="211" t="s">
        <v>19</v>
      </c>
      <c r="N273" s="212" t="s">
        <v>43</v>
      </c>
      <c r="O273" s="84"/>
      <c r="P273" s="213">
        <f>O273*H273</f>
        <v>0</v>
      </c>
      <c r="Q273" s="213">
        <v>0</v>
      </c>
      <c r="R273" s="213">
        <f>Q273*H273</f>
        <v>0</v>
      </c>
      <c r="S273" s="213">
        <v>0</v>
      </c>
      <c r="T273" s="214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5" t="s">
        <v>133</v>
      </c>
      <c r="AT273" s="215" t="s">
        <v>128</v>
      </c>
      <c r="AU273" s="215" t="s">
        <v>82</v>
      </c>
      <c r="AY273" s="17" t="s">
        <v>126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17" t="s">
        <v>80</v>
      </c>
      <c r="BK273" s="216">
        <f>ROUND(I273*H273,2)</f>
        <v>0</v>
      </c>
      <c r="BL273" s="17" t="s">
        <v>133</v>
      </c>
      <c r="BM273" s="215" t="s">
        <v>385</v>
      </c>
    </row>
    <row r="274" s="2" customFormat="1">
      <c r="A274" s="38"/>
      <c r="B274" s="39"/>
      <c r="C274" s="40"/>
      <c r="D274" s="217" t="s">
        <v>135</v>
      </c>
      <c r="E274" s="40"/>
      <c r="F274" s="218" t="s">
        <v>386</v>
      </c>
      <c r="G274" s="40"/>
      <c r="H274" s="40"/>
      <c r="I274" s="219"/>
      <c r="J274" s="40"/>
      <c r="K274" s="40"/>
      <c r="L274" s="44"/>
      <c r="M274" s="220"/>
      <c r="N274" s="221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135</v>
      </c>
      <c r="AU274" s="17" t="s">
        <v>82</v>
      </c>
    </row>
    <row r="275" s="2" customFormat="1" ht="16.5" customHeight="1">
      <c r="A275" s="38"/>
      <c r="B275" s="39"/>
      <c r="C275" s="256" t="s">
        <v>387</v>
      </c>
      <c r="D275" s="256" t="s">
        <v>365</v>
      </c>
      <c r="E275" s="257" t="s">
        <v>388</v>
      </c>
      <c r="F275" s="258" t="s">
        <v>389</v>
      </c>
      <c r="G275" s="259" t="s">
        <v>390</v>
      </c>
      <c r="H275" s="260">
        <v>2.54</v>
      </c>
      <c r="I275" s="261"/>
      <c r="J275" s="262">
        <f>ROUND(I275*H275,2)</f>
        <v>0</v>
      </c>
      <c r="K275" s="258" t="s">
        <v>132</v>
      </c>
      <c r="L275" s="263"/>
      <c r="M275" s="264" t="s">
        <v>19</v>
      </c>
      <c r="N275" s="265" t="s">
        <v>43</v>
      </c>
      <c r="O275" s="84"/>
      <c r="P275" s="213">
        <f>O275*H275</f>
        <v>0</v>
      </c>
      <c r="Q275" s="213">
        <v>0.001</v>
      </c>
      <c r="R275" s="213">
        <f>Q275*H275</f>
        <v>0.0025400000000000002</v>
      </c>
      <c r="S275" s="213">
        <v>0</v>
      </c>
      <c r="T275" s="214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15" t="s">
        <v>184</v>
      </c>
      <c r="AT275" s="215" t="s">
        <v>365</v>
      </c>
      <c r="AU275" s="215" t="s">
        <v>82</v>
      </c>
      <c r="AY275" s="17" t="s">
        <v>126</v>
      </c>
      <c r="BE275" s="216">
        <f>IF(N275="základní",J275,0)</f>
        <v>0</v>
      </c>
      <c r="BF275" s="216">
        <f>IF(N275="snížená",J275,0)</f>
        <v>0</v>
      </c>
      <c r="BG275" s="216">
        <f>IF(N275="zákl. přenesená",J275,0)</f>
        <v>0</v>
      </c>
      <c r="BH275" s="216">
        <f>IF(N275="sníž. přenesená",J275,0)</f>
        <v>0</v>
      </c>
      <c r="BI275" s="216">
        <f>IF(N275="nulová",J275,0)</f>
        <v>0</v>
      </c>
      <c r="BJ275" s="17" t="s">
        <v>80</v>
      </c>
      <c r="BK275" s="216">
        <f>ROUND(I275*H275,2)</f>
        <v>0</v>
      </c>
      <c r="BL275" s="17" t="s">
        <v>133</v>
      </c>
      <c r="BM275" s="215" t="s">
        <v>391</v>
      </c>
    </row>
    <row r="276" s="14" customFormat="1">
      <c r="A276" s="14"/>
      <c r="B276" s="233"/>
      <c r="C276" s="234"/>
      <c r="D276" s="224" t="s">
        <v>137</v>
      </c>
      <c r="E276" s="234"/>
      <c r="F276" s="236" t="s">
        <v>392</v>
      </c>
      <c r="G276" s="234"/>
      <c r="H276" s="237">
        <v>2.54</v>
      </c>
      <c r="I276" s="238"/>
      <c r="J276" s="234"/>
      <c r="K276" s="234"/>
      <c r="L276" s="239"/>
      <c r="M276" s="240"/>
      <c r="N276" s="241"/>
      <c r="O276" s="241"/>
      <c r="P276" s="241"/>
      <c r="Q276" s="241"/>
      <c r="R276" s="241"/>
      <c r="S276" s="241"/>
      <c r="T276" s="24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3" t="s">
        <v>137</v>
      </c>
      <c r="AU276" s="243" t="s">
        <v>82</v>
      </c>
      <c r="AV276" s="14" t="s">
        <v>82</v>
      </c>
      <c r="AW276" s="14" t="s">
        <v>4</v>
      </c>
      <c r="AX276" s="14" t="s">
        <v>80</v>
      </c>
      <c r="AY276" s="243" t="s">
        <v>126</v>
      </c>
    </row>
    <row r="277" s="2" customFormat="1" ht="21.75" customHeight="1">
      <c r="A277" s="38"/>
      <c r="B277" s="39"/>
      <c r="C277" s="204" t="s">
        <v>393</v>
      </c>
      <c r="D277" s="204" t="s">
        <v>128</v>
      </c>
      <c r="E277" s="205" t="s">
        <v>394</v>
      </c>
      <c r="F277" s="206" t="s">
        <v>395</v>
      </c>
      <c r="G277" s="207" t="s">
        <v>131</v>
      </c>
      <c r="H277" s="208">
        <v>2072</v>
      </c>
      <c r="I277" s="209"/>
      <c r="J277" s="210">
        <f>ROUND(I277*H277,2)</f>
        <v>0</v>
      </c>
      <c r="K277" s="206" t="s">
        <v>132</v>
      </c>
      <c r="L277" s="44"/>
      <c r="M277" s="211" t="s">
        <v>19</v>
      </c>
      <c r="N277" s="212" t="s">
        <v>43</v>
      </c>
      <c r="O277" s="84"/>
      <c r="P277" s="213">
        <f>O277*H277</f>
        <v>0</v>
      </c>
      <c r="Q277" s="213">
        <v>0</v>
      </c>
      <c r="R277" s="213">
        <f>Q277*H277</f>
        <v>0</v>
      </c>
      <c r="S277" s="213">
        <v>0</v>
      </c>
      <c r="T277" s="214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15" t="s">
        <v>133</v>
      </c>
      <c r="AT277" s="215" t="s">
        <v>128</v>
      </c>
      <c r="AU277" s="215" t="s">
        <v>82</v>
      </c>
      <c r="AY277" s="17" t="s">
        <v>126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17" t="s">
        <v>80</v>
      </c>
      <c r="BK277" s="216">
        <f>ROUND(I277*H277,2)</f>
        <v>0</v>
      </c>
      <c r="BL277" s="17" t="s">
        <v>133</v>
      </c>
      <c r="BM277" s="215" t="s">
        <v>396</v>
      </c>
    </row>
    <row r="278" s="2" customFormat="1">
      <c r="A278" s="38"/>
      <c r="B278" s="39"/>
      <c r="C278" s="40"/>
      <c r="D278" s="217" t="s">
        <v>135</v>
      </c>
      <c r="E278" s="40"/>
      <c r="F278" s="218" t="s">
        <v>397</v>
      </c>
      <c r="G278" s="40"/>
      <c r="H278" s="40"/>
      <c r="I278" s="219"/>
      <c r="J278" s="40"/>
      <c r="K278" s="40"/>
      <c r="L278" s="44"/>
      <c r="M278" s="220"/>
      <c r="N278" s="221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135</v>
      </c>
      <c r="AU278" s="17" t="s">
        <v>82</v>
      </c>
    </row>
    <row r="279" s="13" customFormat="1">
      <c r="A279" s="13"/>
      <c r="B279" s="222"/>
      <c r="C279" s="223"/>
      <c r="D279" s="224" t="s">
        <v>137</v>
      </c>
      <c r="E279" s="225" t="s">
        <v>19</v>
      </c>
      <c r="F279" s="226" t="s">
        <v>398</v>
      </c>
      <c r="G279" s="223"/>
      <c r="H279" s="225" t="s">
        <v>19</v>
      </c>
      <c r="I279" s="227"/>
      <c r="J279" s="223"/>
      <c r="K279" s="223"/>
      <c r="L279" s="228"/>
      <c r="M279" s="229"/>
      <c r="N279" s="230"/>
      <c r="O279" s="230"/>
      <c r="P279" s="230"/>
      <c r="Q279" s="230"/>
      <c r="R279" s="230"/>
      <c r="S279" s="230"/>
      <c r="T279" s="23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2" t="s">
        <v>137</v>
      </c>
      <c r="AU279" s="232" t="s">
        <v>82</v>
      </c>
      <c r="AV279" s="13" t="s">
        <v>80</v>
      </c>
      <c r="AW279" s="13" t="s">
        <v>33</v>
      </c>
      <c r="AX279" s="13" t="s">
        <v>72</v>
      </c>
      <c r="AY279" s="232" t="s">
        <v>126</v>
      </c>
    </row>
    <row r="280" s="14" customFormat="1">
      <c r="A280" s="14"/>
      <c r="B280" s="233"/>
      <c r="C280" s="234"/>
      <c r="D280" s="224" t="s">
        <v>137</v>
      </c>
      <c r="E280" s="235" t="s">
        <v>19</v>
      </c>
      <c r="F280" s="236" t="s">
        <v>399</v>
      </c>
      <c r="G280" s="234"/>
      <c r="H280" s="237">
        <v>1453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3" t="s">
        <v>137</v>
      </c>
      <c r="AU280" s="243" t="s">
        <v>82</v>
      </c>
      <c r="AV280" s="14" t="s">
        <v>82</v>
      </c>
      <c r="AW280" s="14" t="s">
        <v>33</v>
      </c>
      <c r="AX280" s="14" t="s">
        <v>72</v>
      </c>
      <c r="AY280" s="243" t="s">
        <v>126</v>
      </c>
    </row>
    <row r="281" s="13" customFormat="1">
      <c r="A281" s="13"/>
      <c r="B281" s="222"/>
      <c r="C281" s="223"/>
      <c r="D281" s="224" t="s">
        <v>137</v>
      </c>
      <c r="E281" s="225" t="s">
        <v>19</v>
      </c>
      <c r="F281" s="226" t="s">
        <v>400</v>
      </c>
      <c r="G281" s="223"/>
      <c r="H281" s="225" t="s">
        <v>19</v>
      </c>
      <c r="I281" s="227"/>
      <c r="J281" s="223"/>
      <c r="K281" s="223"/>
      <c r="L281" s="228"/>
      <c r="M281" s="229"/>
      <c r="N281" s="230"/>
      <c r="O281" s="230"/>
      <c r="P281" s="230"/>
      <c r="Q281" s="230"/>
      <c r="R281" s="230"/>
      <c r="S281" s="230"/>
      <c r="T281" s="23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2" t="s">
        <v>137</v>
      </c>
      <c r="AU281" s="232" t="s">
        <v>82</v>
      </c>
      <c r="AV281" s="13" t="s">
        <v>80</v>
      </c>
      <c r="AW281" s="13" t="s">
        <v>33</v>
      </c>
      <c r="AX281" s="13" t="s">
        <v>72</v>
      </c>
      <c r="AY281" s="232" t="s">
        <v>126</v>
      </c>
    </row>
    <row r="282" s="14" customFormat="1">
      <c r="A282" s="14"/>
      <c r="B282" s="233"/>
      <c r="C282" s="234"/>
      <c r="D282" s="224" t="s">
        <v>137</v>
      </c>
      <c r="E282" s="235" t="s">
        <v>19</v>
      </c>
      <c r="F282" s="236" t="s">
        <v>401</v>
      </c>
      <c r="G282" s="234"/>
      <c r="H282" s="237">
        <v>321</v>
      </c>
      <c r="I282" s="238"/>
      <c r="J282" s="234"/>
      <c r="K282" s="234"/>
      <c r="L282" s="239"/>
      <c r="M282" s="240"/>
      <c r="N282" s="241"/>
      <c r="O282" s="241"/>
      <c r="P282" s="241"/>
      <c r="Q282" s="241"/>
      <c r="R282" s="241"/>
      <c r="S282" s="241"/>
      <c r="T282" s="24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3" t="s">
        <v>137</v>
      </c>
      <c r="AU282" s="243" t="s">
        <v>82</v>
      </c>
      <c r="AV282" s="14" t="s">
        <v>82</v>
      </c>
      <c r="AW282" s="14" t="s">
        <v>33</v>
      </c>
      <c r="AX282" s="14" t="s">
        <v>72</v>
      </c>
      <c r="AY282" s="243" t="s">
        <v>126</v>
      </c>
    </row>
    <row r="283" s="13" customFormat="1">
      <c r="A283" s="13"/>
      <c r="B283" s="222"/>
      <c r="C283" s="223"/>
      <c r="D283" s="224" t="s">
        <v>137</v>
      </c>
      <c r="E283" s="225" t="s">
        <v>19</v>
      </c>
      <c r="F283" s="226" t="s">
        <v>402</v>
      </c>
      <c r="G283" s="223"/>
      <c r="H283" s="225" t="s">
        <v>19</v>
      </c>
      <c r="I283" s="227"/>
      <c r="J283" s="223"/>
      <c r="K283" s="223"/>
      <c r="L283" s="228"/>
      <c r="M283" s="229"/>
      <c r="N283" s="230"/>
      <c r="O283" s="230"/>
      <c r="P283" s="230"/>
      <c r="Q283" s="230"/>
      <c r="R283" s="230"/>
      <c r="S283" s="230"/>
      <c r="T283" s="23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2" t="s">
        <v>137</v>
      </c>
      <c r="AU283" s="232" t="s">
        <v>82</v>
      </c>
      <c r="AV283" s="13" t="s">
        <v>80</v>
      </c>
      <c r="AW283" s="13" t="s">
        <v>33</v>
      </c>
      <c r="AX283" s="13" t="s">
        <v>72</v>
      </c>
      <c r="AY283" s="232" t="s">
        <v>126</v>
      </c>
    </row>
    <row r="284" s="14" customFormat="1">
      <c r="A284" s="14"/>
      <c r="B284" s="233"/>
      <c r="C284" s="234"/>
      <c r="D284" s="224" t="s">
        <v>137</v>
      </c>
      <c r="E284" s="235" t="s">
        <v>19</v>
      </c>
      <c r="F284" s="236" t="s">
        <v>403</v>
      </c>
      <c r="G284" s="234"/>
      <c r="H284" s="237">
        <v>298</v>
      </c>
      <c r="I284" s="238"/>
      <c r="J284" s="234"/>
      <c r="K284" s="234"/>
      <c r="L284" s="239"/>
      <c r="M284" s="240"/>
      <c r="N284" s="241"/>
      <c r="O284" s="241"/>
      <c r="P284" s="241"/>
      <c r="Q284" s="241"/>
      <c r="R284" s="241"/>
      <c r="S284" s="241"/>
      <c r="T284" s="24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3" t="s">
        <v>137</v>
      </c>
      <c r="AU284" s="243" t="s">
        <v>82</v>
      </c>
      <c r="AV284" s="14" t="s">
        <v>82</v>
      </c>
      <c r="AW284" s="14" t="s">
        <v>33</v>
      </c>
      <c r="AX284" s="14" t="s">
        <v>72</v>
      </c>
      <c r="AY284" s="243" t="s">
        <v>126</v>
      </c>
    </row>
    <row r="285" s="15" customFormat="1">
      <c r="A285" s="15"/>
      <c r="B285" s="244"/>
      <c r="C285" s="245"/>
      <c r="D285" s="224" t="s">
        <v>137</v>
      </c>
      <c r="E285" s="246" t="s">
        <v>19</v>
      </c>
      <c r="F285" s="247" t="s">
        <v>142</v>
      </c>
      <c r="G285" s="245"/>
      <c r="H285" s="248">
        <v>2072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4" t="s">
        <v>137</v>
      </c>
      <c r="AU285" s="254" t="s">
        <v>82</v>
      </c>
      <c r="AV285" s="15" t="s">
        <v>133</v>
      </c>
      <c r="AW285" s="15" t="s">
        <v>33</v>
      </c>
      <c r="AX285" s="15" t="s">
        <v>80</v>
      </c>
      <c r="AY285" s="254" t="s">
        <v>126</v>
      </c>
    </row>
    <row r="286" s="2" customFormat="1" ht="16.5" customHeight="1">
      <c r="A286" s="38"/>
      <c r="B286" s="39"/>
      <c r="C286" s="204" t="s">
        <v>404</v>
      </c>
      <c r="D286" s="204" t="s">
        <v>128</v>
      </c>
      <c r="E286" s="205" t="s">
        <v>405</v>
      </c>
      <c r="F286" s="206" t="s">
        <v>406</v>
      </c>
      <c r="G286" s="207" t="s">
        <v>300</v>
      </c>
      <c r="H286" s="208">
        <v>7.6799999999999997</v>
      </c>
      <c r="I286" s="209"/>
      <c r="J286" s="210">
        <f>ROUND(I286*H286,2)</f>
        <v>0</v>
      </c>
      <c r="K286" s="206" t="s">
        <v>19</v>
      </c>
      <c r="L286" s="44"/>
      <c r="M286" s="211" t="s">
        <v>19</v>
      </c>
      <c r="N286" s="212" t="s">
        <v>43</v>
      </c>
      <c r="O286" s="84"/>
      <c r="P286" s="213">
        <f>O286*H286</f>
        <v>0</v>
      </c>
      <c r="Q286" s="213">
        <v>0</v>
      </c>
      <c r="R286" s="213">
        <f>Q286*H286</f>
        <v>0</v>
      </c>
      <c r="S286" s="213">
        <v>0</v>
      </c>
      <c r="T286" s="214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5" t="s">
        <v>133</v>
      </c>
      <c r="AT286" s="215" t="s">
        <v>128</v>
      </c>
      <c r="AU286" s="215" t="s">
        <v>82</v>
      </c>
      <c r="AY286" s="17" t="s">
        <v>126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7" t="s">
        <v>80</v>
      </c>
      <c r="BK286" s="216">
        <f>ROUND(I286*H286,2)</f>
        <v>0</v>
      </c>
      <c r="BL286" s="17" t="s">
        <v>133</v>
      </c>
      <c r="BM286" s="215" t="s">
        <v>407</v>
      </c>
    </row>
    <row r="287" s="14" customFormat="1">
      <c r="A287" s="14"/>
      <c r="B287" s="233"/>
      <c r="C287" s="234"/>
      <c r="D287" s="224" t="s">
        <v>137</v>
      </c>
      <c r="E287" s="235" t="s">
        <v>19</v>
      </c>
      <c r="F287" s="236" t="s">
        <v>408</v>
      </c>
      <c r="G287" s="234"/>
      <c r="H287" s="237">
        <v>7.6799999999999997</v>
      </c>
      <c r="I287" s="238"/>
      <c r="J287" s="234"/>
      <c r="K287" s="234"/>
      <c r="L287" s="239"/>
      <c r="M287" s="240"/>
      <c r="N287" s="241"/>
      <c r="O287" s="241"/>
      <c r="P287" s="241"/>
      <c r="Q287" s="241"/>
      <c r="R287" s="241"/>
      <c r="S287" s="241"/>
      <c r="T287" s="24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3" t="s">
        <v>137</v>
      </c>
      <c r="AU287" s="243" t="s">
        <v>82</v>
      </c>
      <c r="AV287" s="14" t="s">
        <v>82</v>
      </c>
      <c r="AW287" s="14" t="s">
        <v>33</v>
      </c>
      <c r="AX287" s="14" t="s">
        <v>80</v>
      </c>
      <c r="AY287" s="243" t="s">
        <v>126</v>
      </c>
    </row>
    <row r="288" s="12" customFormat="1" ht="22.8" customHeight="1">
      <c r="A288" s="12"/>
      <c r="B288" s="188"/>
      <c r="C288" s="189"/>
      <c r="D288" s="190" t="s">
        <v>71</v>
      </c>
      <c r="E288" s="202" t="s">
        <v>82</v>
      </c>
      <c r="F288" s="202" t="s">
        <v>409</v>
      </c>
      <c r="G288" s="189"/>
      <c r="H288" s="189"/>
      <c r="I288" s="192"/>
      <c r="J288" s="203">
        <f>BK288</f>
        <v>0</v>
      </c>
      <c r="K288" s="189"/>
      <c r="L288" s="194"/>
      <c r="M288" s="195"/>
      <c r="N288" s="196"/>
      <c r="O288" s="196"/>
      <c r="P288" s="197">
        <f>SUM(P289:P292)</f>
        <v>0</v>
      </c>
      <c r="Q288" s="196"/>
      <c r="R288" s="197">
        <f>SUM(R289:R292)</f>
        <v>0.56292074999999997</v>
      </c>
      <c r="S288" s="196"/>
      <c r="T288" s="198">
        <f>SUM(T289:T292)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199" t="s">
        <v>80</v>
      </c>
      <c r="AT288" s="200" t="s">
        <v>71</v>
      </c>
      <c r="AU288" s="200" t="s">
        <v>80</v>
      </c>
      <c r="AY288" s="199" t="s">
        <v>126</v>
      </c>
      <c r="BK288" s="201">
        <f>SUM(BK289:BK292)</f>
        <v>0</v>
      </c>
    </row>
    <row r="289" s="2" customFormat="1" ht="16.5" customHeight="1">
      <c r="A289" s="38"/>
      <c r="B289" s="39"/>
      <c r="C289" s="204" t="s">
        <v>410</v>
      </c>
      <c r="D289" s="204" t="s">
        <v>128</v>
      </c>
      <c r="E289" s="205" t="s">
        <v>411</v>
      </c>
      <c r="F289" s="206" t="s">
        <v>412</v>
      </c>
      <c r="G289" s="207" t="s">
        <v>300</v>
      </c>
      <c r="H289" s="208">
        <v>0.22500000000000001</v>
      </c>
      <c r="I289" s="209"/>
      <c r="J289" s="210">
        <f>ROUND(I289*H289,2)</f>
        <v>0</v>
      </c>
      <c r="K289" s="206" t="s">
        <v>132</v>
      </c>
      <c r="L289" s="44"/>
      <c r="M289" s="211" t="s">
        <v>19</v>
      </c>
      <c r="N289" s="212" t="s">
        <v>43</v>
      </c>
      <c r="O289" s="84"/>
      <c r="P289" s="213">
        <f>O289*H289</f>
        <v>0</v>
      </c>
      <c r="Q289" s="213">
        <v>2.5018699999999998</v>
      </c>
      <c r="R289" s="213">
        <f>Q289*H289</f>
        <v>0.56292074999999997</v>
      </c>
      <c r="S289" s="213">
        <v>0</v>
      </c>
      <c r="T289" s="214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15" t="s">
        <v>133</v>
      </c>
      <c r="AT289" s="215" t="s">
        <v>128</v>
      </c>
      <c r="AU289" s="215" t="s">
        <v>82</v>
      </c>
      <c r="AY289" s="17" t="s">
        <v>126</v>
      </c>
      <c r="BE289" s="216">
        <f>IF(N289="základní",J289,0)</f>
        <v>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17" t="s">
        <v>80</v>
      </c>
      <c r="BK289" s="216">
        <f>ROUND(I289*H289,2)</f>
        <v>0</v>
      </c>
      <c r="BL289" s="17" t="s">
        <v>133</v>
      </c>
      <c r="BM289" s="215" t="s">
        <v>413</v>
      </c>
    </row>
    <row r="290" s="2" customFormat="1">
      <c r="A290" s="38"/>
      <c r="B290" s="39"/>
      <c r="C290" s="40"/>
      <c r="D290" s="217" t="s">
        <v>135</v>
      </c>
      <c r="E290" s="40"/>
      <c r="F290" s="218" t="s">
        <v>414</v>
      </c>
      <c r="G290" s="40"/>
      <c r="H290" s="40"/>
      <c r="I290" s="219"/>
      <c r="J290" s="40"/>
      <c r="K290" s="40"/>
      <c r="L290" s="44"/>
      <c r="M290" s="220"/>
      <c r="N290" s="221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135</v>
      </c>
      <c r="AU290" s="17" t="s">
        <v>82</v>
      </c>
    </row>
    <row r="291" s="13" customFormat="1">
      <c r="A291" s="13"/>
      <c r="B291" s="222"/>
      <c r="C291" s="223"/>
      <c r="D291" s="224" t="s">
        <v>137</v>
      </c>
      <c r="E291" s="225" t="s">
        <v>19</v>
      </c>
      <c r="F291" s="226" t="s">
        <v>415</v>
      </c>
      <c r="G291" s="223"/>
      <c r="H291" s="225" t="s">
        <v>19</v>
      </c>
      <c r="I291" s="227"/>
      <c r="J291" s="223"/>
      <c r="K291" s="223"/>
      <c r="L291" s="228"/>
      <c r="M291" s="229"/>
      <c r="N291" s="230"/>
      <c r="O291" s="230"/>
      <c r="P291" s="230"/>
      <c r="Q291" s="230"/>
      <c r="R291" s="230"/>
      <c r="S291" s="230"/>
      <c r="T291" s="23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2" t="s">
        <v>137</v>
      </c>
      <c r="AU291" s="232" t="s">
        <v>82</v>
      </c>
      <c r="AV291" s="13" t="s">
        <v>80</v>
      </c>
      <c r="AW291" s="13" t="s">
        <v>33</v>
      </c>
      <c r="AX291" s="13" t="s">
        <v>72</v>
      </c>
      <c r="AY291" s="232" t="s">
        <v>126</v>
      </c>
    </row>
    <row r="292" s="14" customFormat="1">
      <c r="A292" s="14"/>
      <c r="B292" s="233"/>
      <c r="C292" s="234"/>
      <c r="D292" s="224" t="s">
        <v>137</v>
      </c>
      <c r="E292" s="235" t="s">
        <v>19</v>
      </c>
      <c r="F292" s="236" t="s">
        <v>416</v>
      </c>
      <c r="G292" s="234"/>
      <c r="H292" s="237">
        <v>0.22500000000000001</v>
      </c>
      <c r="I292" s="238"/>
      <c r="J292" s="234"/>
      <c r="K292" s="234"/>
      <c r="L292" s="239"/>
      <c r="M292" s="240"/>
      <c r="N292" s="241"/>
      <c r="O292" s="241"/>
      <c r="P292" s="241"/>
      <c r="Q292" s="241"/>
      <c r="R292" s="241"/>
      <c r="S292" s="241"/>
      <c r="T292" s="24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3" t="s">
        <v>137</v>
      </c>
      <c r="AU292" s="243" t="s">
        <v>82</v>
      </c>
      <c r="AV292" s="14" t="s">
        <v>82</v>
      </c>
      <c r="AW292" s="14" t="s">
        <v>33</v>
      </c>
      <c r="AX292" s="14" t="s">
        <v>80</v>
      </c>
      <c r="AY292" s="243" t="s">
        <v>126</v>
      </c>
    </row>
    <row r="293" s="12" customFormat="1" ht="22.8" customHeight="1">
      <c r="A293" s="12"/>
      <c r="B293" s="188"/>
      <c r="C293" s="189"/>
      <c r="D293" s="190" t="s">
        <v>71</v>
      </c>
      <c r="E293" s="202" t="s">
        <v>150</v>
      </c>
      <c r="F293" s="202" t="s">
        <v>417</v>
      </c>
      <c r="G293" s="189"/>
      <c r="H293" s="189"/>
      <c r="I293" s="192"/>
      <c r="J293" s="203">
        <f>BK293</f>
        <v>0</v>
      </c>
      <c r="K293" s="189"/>
      <c r="L293" s="194"/>
      <c r="M293" s="195"/>
      <c r="N293" s="196"/>
      <c r="O293" s="196"/>
      <c r="P293" s="197">
        <f>SUM(P294:P321)</f>
        <v>0</v>
      </c>
      <c r="Q293" s="196"/>
      <c r="R293" s="197">
        <f>SUM(R294:R321)</f>
        <v>30.123342059999999</v>
      </c>
      <c r="S293" s="196"/>
      <c r="T293" s="198">
        <f>SUM(T294:T321)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199" t="s">
        <v>80</v>
      </c>
      <c r="AT293" s="200" t="s">
        <v>71</v>
      </c>
      <c r="AU293" s="200" t="s">
        <v>80</v>
      </c>
      <c r="AY293" s="199" t="s">
        <v>126</v>
      </c>
      <c r="BK293" s="201">
        <f>SUM(BK294:BK321)</f>
        <v>0</v>
      </c>
    </row>
    <row r="294" s="2" customFormat="1" ht="16.5" customHeight="1">
      <c r="A294" s="38"/>
      <c r="B294" s="39"/>
      <c r="C294" s="204" t="s">
        <v>418</v>
      </c>
      <c r="D294" s="204" t="s">
        <v>128</v>
      </c>
      <c r="E294" s="205" t="s">
        <v>419</v>
      </c>
      <c r="F294" s="206" t="s">
        <v>420</v>
      </c>
      <c r="G294" s="207" t="s">
        <v>300</v>
      </c>
      <c r="H294" s="208">
        <v>10.267</v>
      </c>
      <c r="I294" s="209"/>
      <c r="J294" s="210">
        <f>ROUND(I294*H294,2)</f>
        <v>0</v>
      </c>
      <c r="K294" s="206" t="s">
        <v>132</v>
      </c>
      <c r="L294" s="44"/>
      <c r="M294" s="211" t="s">
        <v>19</v>
      </c>
      <c r="N294" s="212" t="s">
        <v>43</v>
      </c>
      <c r="O294" s="84"/>
      <c r="P294" s="213">
        <f>O294*H294</f>
        <v>0</v>
      </c>
      <c r="Q294" s="213">
        <v>2.5018799999999999</v>
      </c>
      <c r="R294" s="213">
        <f>Q294*H294</f>
        <v>25.686801959999997</v>
      </c>
      <c r="S294" s="213">
        <v>0</v>
      </c>
      <c r="T294" s="214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15" t="s">
        <v>133</v>
      </c>
      <c r="AT294" s="215" t="s">
        <v>128</v>
      </c>
      <c r="AU294" s="215" t="s">
        <v>82</v>
      </c>
      <c r="AY294" s="17" t="s">
        <v>126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7" t="s">
        <v>80</v>
      </c>
      <c r="BK294" s="216">
        <f>ROUND(I294*H294,2)</f>
        <v>0</v>
      </c>
      <c r="BL294" s="17" t="s">
        <v>133</v>
      </c>
      <c r="BM294" s="215" t="s">
        <v>421</v>
      </c>
    </row>
    <row r="295" s="2" customFormat="1">
      <c r="A295" s="38"/>
      <c r="B295" s="39"/>
      <c r="C295" s="40"/>
      <c r="D295" s="217" t="s">
        <v>135</v>
      </c>
      <c r="E295" s="40"/>
      <c r="F295" s="218" t="s">
        <v>422</v>
      </c>
      <c r="G295" s="40"/>
      <c r="H295" s="40"/>
      <c r="I295" s="219"/>
      <c r="J295" s="40"/>
      <c r="K295" s="40"/>
      <c r="L295" s="44"/>
      <c r="M295" s="220"/>
      <c r="N295" s="221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135</v>
      </c>
      <c r="AU295" s="17" t="s">
        <v>82</v>
      </c>
    </row>
    <row r="296" s="13" customFormat="1">
      <c r="A296" s="13"/>
      <c r="B296" s="222"/>
      <c r="C296" s="223"/>
      <c r="D296" s="224" t="s">
        <v>137</v>
      </c>
      <c r="E296" s="225" t="s">
        <v>19</v>
      </c>
      <c r="F296" s="226" t="s">
        <v>423</v>
      </c>
      <c r="G296" s="223"/>
      <c r="H296" s="225" t="s">
        <v>19</v>
      </c>
      <c r="I296" s="227"/>
      <c r="J296" s="223"/>
      <c r="K296" s="223"/>
      <c r="L296" s="228"/>
      <c r="M296" s="229"/>
      <c r="N296" s="230"/>
      <c r="O296" s="230"/>
      <c r="P296" s="230"/>
      <c r="Q296" s="230"/>
      <c r="R296" s="230"/>
      <c r="S296" s="230"/>
      <c r="T296" s="23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2" t="s">
        <v>137</v>
      </c>
      <c r="AU296" s="232" t="s">
        <v>82</v>
      </c>
      <c r="AV296" s="13" t="s">
        <v>80</v>
      </c>
      <c r="AW296" s="13" t="s">
        <v>33</v>
      </c>
      <c r="AX296" s="13" t="s">
        <v>72</v>
      </c>
      <c r="AY296" s="232" t="s">
        <v>126</v>
      </c>
    </row>
    <row r="297" s="14" customFormat="1">
      <c r="A297" s="14"/>
      <c r="B297" s="233"/>
      <c r="C297" s="234"/>
      <c r="D297" s="224" t="s">
        <v>137</v>
      </c>
      <c r="E297" s="235" t="s">
        <v>19</v>
      </c>
      <c r="F297" s="236" t="s">
        <v>424</v>
      </c>
      <c r="G297" s="234"/>
      <c r="H297" s="237">
        <v>10.267</v>
      </c>
      <c r="I297" s="238"/>
      <c r="J297" s="234"/>
      <c r="K297" s="234"/>
      <c r="L297" s="239"/>
      <c r="M297" s="240"/>
      <c r="N297" s="241"/>
      <c r="O297" s="241"/>
      <c r="P297" s="241"/>
      <c r="Q297" s="241"/>
      <c r="R297" s="241"/>
      <c r="S297" s="241"/>
      <c r="T297" s="24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3" t="s">
        <v>137</v>
      </c>
      <c r="AU297" s="243" t="s">
        <v>82</v>
      </c>
      <c r="AV297" s="14" t="s">
        <v>82</v>
      </c>
      <c r="AW297" s="14" t="s">
        <v>33</v>
      </c>
      <c r="AX297" s="14" t="s">
        <v>80</v>
      </c>
      <c r="AY297" s="243" t="s">
        <v>126</v>
      </c>
    </row>
    <row r="298" s="2" customFormat="1" ht="24.15" customHeight="1">
      <c r="A298" s="38"/>
      <c r="B298" s="39"/>
      <c r="C298" s="204" t="s">
        <v>425</v>
      </c>
      <c r="D298" s="204" t="s">
        <v>128</v>
      </c>
      <c r="E298" s="205" t="s">
        <v>426</v>
      </c>
      <c r="F298" s="206" t="s">
        <v>427</v>
      </c>
      <c r="G298" s="207" t="s">
        <v>131</v>
      </c>
      <c r="H298" s="208">
        <v>111.36</v>
      </c>
      <c r="I298" s="209"/>
      <c r="J298" s="210">
        <f>ROUND(I298*H298,2)</f>
        <v>0</v>
      </c>
      <c r="K298" s="206" t="s">
        <v>132</v>
      </c>
      <c r="L298" s="44"/>
      <c r="M298" s="211" t="s">
        <v>19</v>
      </c>
      <c r="N298" s="212" t="s">
        <v>43</v>
      </c>
      <c r="O298" s="84"/>
      <c r="P298" s="213">
        <f>O298*H298</f>
        <v>0</v>
      </c>
      <c r="Q298" s="213">
        <v>0.0098399999999999998</v>
      </c>
      <c r="R298" s="213">
        <f>Q298*H298</f>
        <v>1.0957824000000001</v>
      </c>
      <c r="S298" s="213">
        <v>0</v>
      </c>
      <c r="T298" s="21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15" t="s">
        <v>133</v>
      </c>
      <c r="AT298" s="215" t="s">
        <v>128</v>
      </c>
      <c r="AU298" s="215" t="s">
        <v>82</v>
      </c>
      <c r="AY298" s="17" t="s">
        <v>126</v>
      </c>
      <c r="BE298" s="216">
        <f>IF(N298="základní",J298,0)</f>
        <v>0</v>
      </c>
      <c r="BF298" s="216">
        <f>IF(N298="snížená",J298,0)</f>
        <v>0</v>
      </c>
      <c r="BG298" s="216">
        <f>IF(N298="zákl. přenesená",J298,0)</f>
        <v>0</v>
      </c>
      <c r="BH298" s="216">
        <f>IF(N298="sníž. přenesená",J298,0)</f>
        <v>0</v>
      </c>
      <c r="BI298" s="216">
        <f>IF(N298="nulová",J298,0)</f>
        <v>0</v>
      </c>
      <c r="BJ298" s="17" t="s">
        <v>80</v>
      </c>
      <c r="BK298" s="216">
        <f>ROUND(I298*H298,2)</f>
        <v>0</v>
      </c>
      <c r="BL298" s="17" t="s">
        <v>133</v>
      </c>
      <c r="BM298" s="215" t="s">
        <v>428</v>
      </c>
    </row>
    <row r="299" s="2" customFormat="1">
      <c r="A299" s="38"/>
      <c r="B299" s="39"/>
      <c r="C299" s="40"/>
      <c r="D299" s="217" t="s">
        <v>135</v>
      </c>
      <c r="E299" s="40"/>
      <c r="F299" s="218" t="s">
        <v>429</v>
      </c>
      <c r="G299" s="40"/>
      <c r="H299" s="40"/>
      <c r="I299" s="219"/>
      <c r="J299" s="40"/>
      <c r="K299" s="40"/>
      <c r="L299" s="44"/>
      <c r="M299" s="220"/>
      <c r="N299" s="221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135</v>
      </c>
      <c r="AU299" s="17" t="s">
        <v>82</v>
      </c>
    </row>
    <row r="300" s="13" customFormat="1">
      <c r="A300" s="13"/>
      <c r="B300" s="222"/>
      <c r="C300" s="223"/>
      <c r="D300" s="224" t="s">
        <v>137</v>
      </c>
      <c r="E300" s="225" t="s">
        <v>19</v>
      </c>
      <c r="F300" s="226" t="s">
        <v>423</v>
      </c>
      <c r="G300" s="223"/>
      <c r="H300" s="225" t="s">
        <v>19</v>
      </c>
      <c r="I300" s="227"/>
      <c r="J300" s="223"/>
      <c r="K300" s="223"/>
      <c r="L300" s="228"/>
      <c r="M300" s="229"/>
      <c r="N300" s="230"/>
      <c r="O300" s="230"/>
      <c r="P300" s="230"/>
      <c r="Q300" s="230"/>
      <c r="R300" s="230"/>
      <c r="S300" s="230"/>
      <c r="T300" s="23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2" t="s">
        <v>137</v>
      </c>
      <c r="AU300" s="232" t="s">
        <v>82</v>
      </c>
      <c r="AV300" s="13" t="s">
        <v>80</v>
      </c>
      <c r="AW300" s="13" t="s">
        <v>33</v>
      </c>
      <c r="AX300" s="13" t="s">
        <v>72</v>
      </c>
      <c r="AY300" s="232" t="s">
        <v>126</v>
      </c>
    </row>
    <row r="301" s="14" customFormat="1">
      <c r="A301" s="14"/>
      <c r="B301" s="233"/>
      <c r="C301" s="234"/>
      <c r="D301" s="224" t="s">
        <v>137</v>
      </c>
      <c r="E301" s="235" t="s">
        <v>19</v>
      </c>
      <c r="F301" s="236" t="s">
        <v>430</v>
      </c>
      <c r="G301" s="234"/>
      <c r="H301" s="237">
        <v>111.36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3" t="s">
        <v>137</v>
      </c>
      <c r="AU301" s="243" t="s">
        <v>82</v>
      </c>
      <c r="AV301" s="14" t="s">
        <v>82</v>
      </c>
      <c r="AW301" s="14" t="s">
        <v>33</v>
      </c>
      <c r="AX301" s="14" t="s">
        <v>80</v>
      </c>
      <c r="AY301" s="243" t="s">
        <v>126</v>
      </c>
    </row>
    <row r="302" s="2" customFormat="1" ht="24.15" customHeight="1">
      <c r="A302" s="38"/>
      <c r="B302" s="39"/>
      <c r="C302" s="204" t="s">
        <v>431</v>
      </c>
      <c r="D302" s="204" t="s">
        <v>128</v>
      </c>
      <c r="E302" s="205" t="s">
        <v>432</v>
      </c>
      <c r="F302" s="206" t="s">
        <v>433</v>
      </c>
      <c r="G302" s="207" t="s">
        <v>131</v>
      </c>
      <c r="H302" s="208">
        <v>111.36</v>
      </c>
      <c r="I302" s="209"/>
      <c r="J302" s="210">
        <f>ROUND(I302*H302,2)</f>
        <v>0</v>
      </c>
      <c r="K302" s="206" t="s">
        <v>132</v>
      </c>
      <c r="L302" s="44"/>
      <c r="M302" s="211" t="s">
        <v>19</v>
      </c>
      <c r="N302" s="212" t="s">
        <v>43</v>
      </c>
      <c r="O302" s="84"/>
      <c r="P302" s="213">
        <f>O302*H302</f>
        <v>0</v>
      </c>
      <c r="Q302" s="213">
        <v>0</v>
      </c>
      <c r="R302" s="213">
        <f>Q302*H302</f>
        <v>0</v>
      </c>
      <c r="S302" s="213">
        <v>0</v>
      </c>
      <c r="T302" s="21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5" t="s">
        <v>133</v>
      </c>
      <c r="AT302" s="215" t="s">
        <v>128</v>
      </c>
      <c r="AU302" s="215" t="s">
        <v>82</v>
      </c>
      <c r="AY302" s="17" t="s">
        <v>126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7" t="s">
        <v>80</v>
      </c>
      <c r="BK302" s="216">
        <f>ROUND(I302*H302,2)</f>
        <v>0</v>
      </c>
      <c r="BL302" s="17" t="s">
        <v>133</v>
      </c>
      <c r="BM302" s="215" t="s">
        <v>434</v>
      </c>
    </row>
    <row r="303" s="2" customFormat="1">
      <c r="A303" s="38"/>
      <c r="B303" s="39"/>
      <c r="C303" s="40"/>
      <c r="D303" s="217" t="s">
        <v>135</v>
      </c>
      <c r="E303" s="40"/>
      <c r="F303" s="218" t="s">
        <v>435</v>
      </c>
      <c r="G303" s="40"/>
      <c r="H303" s="40"/>
      <c r="I303" s="219"/>
      <c r="J303" s="40"/>
      <c r="K303" s="40"/>
      <c r="L303" s="44"/>
      <c r="M303" s="220"/>
      <c r="N303" s="221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135</v>
      </c>
      <c r="AU303" s="17" t="s">
        <v>82</v>
      </c>
    </row>
    <row r="304" s="13" customFormat="1">
      <c r="A304" s="13"/>
      <c r="B304" s="222"/>
      <c r="C304" s="223"/>
      <c r="D304" s="224" t="s">
        <v>137</v>
      </c>
      <c r="E304" s="225" t="s">
        <v>19</v>
      </c>
      <c r="F304" s="226" t="s">
        <v>423</v>
      </c>
      <c r="G304" s="223"/>
      <c r="H304" s="225" t="s">
        <v>19</v>
      </c>
      <c r="I304" s="227"/>
      <c r="J304" s="223"/>
      <c r="K304" s="223"/>
      <c r="L304" s="228"/>
      <c r="M304" s="229"/>
      <c r="N304" s="230"/>
      <c r="O304" s="230"/>
      <c r="P304" s="230"/>
      <c r="Q304" s="230"/>
      <c r="R304" s="230"/>
      <c r="S304" s="230"/>
      <c r="T304" s="23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2" t="s">
        <v>137</v>
      </c>
      <c r="AU304" s="232" t="s">
        <v>82</v>
      </c>
      <c r="AV304" s="13" t="s">
        <v>80</v>
      </c>
      <c r="AW304" s="13" t="s">
        <v>33</v>
      </c>
      <c r="AX304" s="13" t="s">
        <v>72</v>
      </c>
      <c r="AY304" s="232" t="s">
        <v>126</v>
      </c>
    </row>
    <row r="305" s="14" customFormat="1">
      <c r="A305" s="14"/>
      <c r="B305" s="233"/>
      <c r="C305" s="234"/>
      <c r="D305" s="224" t="s">
        <v>137</v>
      </c>
      <c r="E305" s="235" t="s">
        <v>19</v>
      </c>
      <c r="F305" s="236" t="s">
        <v>430</v>
      </c>
      <c r="G305" s="234"/>
      <c r="H305" s="237">
        <v>111.36</v>
      </c>
      <c r="I305" s="238"/>
      <c r="J305" s="234"/>
      <c r="K305" s="234"/>
      <c r="L305" s="239"/>
      <c r="M305" s="240"/>
      <c r="N305" s="241"/>
      <c r="O305" s="241"/>
      <c r="P305" s="241"/>
      <c r="Q305" s="241"/>
      <c r="R305" s="241"/>
      <c r="S305" s="241"/>
      <c r="T305" s="24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3" t="s">
        <v>137</v>
      </c>
      <c r="AU305" s="243" t="s">
        <v>82</v>
      </c>
      <c r="AV305" s="14" t="s">
        <v>82</v>
      </c>
      <c r="AW305" s="14" t="s">
        <v>33</v>
      </c>
      <c r="AX305" s="14" t="s">
        <v>80</v>
      </c>
      <c r="AY305" s="243" t="s">
        <v>126</v>
      </c>
    </row>
    <row r="306" s="2" customFormat="1" ht="16.5" customHeight="1">
      <c r="A306" s="38"/>
      <c r="B306" s="39"/>
      <c r="C306" s="204" t="s">
        <v>436</v>
      </c>
      <c r="D306" s="204" t="s">
        <v>128</v>
      </c>
      <c r="E306" s="205" t="s">
        <v>437</v>
      </c>
      <c r="F306" s="206" t="s">
        <v>438</v>
      </c>
      <c r="G306" s="207" t="s">
        <v>347</v>
      </c>
      <c r="H306" s="208">
        <v>1.6379999999999999</v>
      </c>
      <c r="I306" s="209"/>
      <c r="J306" s="210">
        <f>ROUND(I306*H306,2)</f>
        <v>0</v>
      </c>
      <c r="K306" s="206" t="s">
        <v>132</v>
      </c>
      <c r="L306" s="44"/>
      <c r="M306" s="211" t="s">
        <v>19</v>
      </c>
      <c r="N306" s="212" t="s">
        <v>43</v>
      </c>
      <c r="O306" s="84"/>
      <c r="P306" s="213">
        <f>O306*H306</f>
        <v>0</v>
      </c>
      <c r="Q306" s="213">
        <v>1.0387500000000001</v>
      </c>
      <c r="R306" s="213">
        <f>Q306*H306</f>
        <v>1.7014724999999999</v>
      </c>
      <c r="S306" s="213">
        <v>0</v>
      </c>
      <c r="T306" s="214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15" t="s">
        <v>133</v>
      </c>
      <c r="AT306" s="215" t="s">
        <v>128</v>
      </c>
      <c r="AU306" s="215" t="s">
        <v>82</v>
      </c>
      <c r="AY306" s="17" t="s">
        <v>126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7" t="s">
        <v>80</v>
      </c>
      <c r="BK306" s="216">
        <f>ROUND(I306*H306,2)</f>
        <v>0</v>
      </c>
      <c r="BL306" s="17" t="s">
        <v>133</v>
      </c>
      <c r="BM306" s="215" t="s">
        <v>439</v>
      </c>
    </row>
    <row r="307" s="2" customFormat="1">
      <c r="A307" s="38"/>
      <c r="B307" s="39"/>
      <c r="C307" s="40"/>
      <c r="D307" s="217" t="s">
        <v>135</v>
      </c>
      <c r="E307" s="40"/>
      <c r="F307" s="218" t="s">
        <v>440</v>
      </c>
      <c r="G307" s="40"/>
      <c r="H307" s="40"/>
      <c r="I307" s="219"/>
      <c r="J307" s="40"/>
      <c r="K307" s="40"/>
      <c r="L307" s="44"/>
      <c r="M307" s="220"/>
      <c r="N307" s="221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135</v>
      </c>
      <c r="AU307" s="17" t="s">
        <v>82</v>
      </c>
    </row>
    <row r="308" s="13" customFormat="1">
      <c r="A308" s="13"/>
      <c r="B308" s="222"/>
      <c r="C308" s="223"/>
      <c r="D308" s="224" t="s">
        <v>137</v>
      </c>
      <c r="E308" s="225" t="s">
        <v>19</v>
      </c>
      <c r="F308" s="226" t="s">
        <v>423</v>
      </c>
      <c r="G308" s="223"/>
      <c r="H308" s="225" t="s">
        <v>19</v>
      </c>
      <c r="I308" s="227"/>
      <c r="J308" s="223"/>
      <c r="K308" s="223"/>
      <c r="L308" s="228"/>
      <c r="M308" s="229"/>
      <c r="N308" s="230"/>
      <c r="O308" s="230"/>
      <c r="P308" s="230"/>
      <c r="Q308" s="230"/>
      <c r="R308" s="230"/>
      <c r="S308" s="230"/>
      <c r="T308" s="23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2" t="s">
        <v>137</v>
      </c>
      <c r="AU308" s="232" t="s">
        <v>82</v>
      </c>
      <c r="AV308" s="13" t="s">
        <v>80</v>
      </c>
      <c r="AW308" s="13" t="s">
        <v>33</v>
      </c>
      <c r="AX308" s="13" t="s">
        <v>72</v>
      </c>
      <c r="AY308" s="232" t="s">
        <v>126</v>
      </c>
    </row>
    <row r="309" s="13" customFormat="1">
      <c r="A309" s="13"/>
      <c r="B309" s="222"/>
      <c r="C309" s="223"/>
      <c r="D309" s="224" t="s">
        <v>137</v>
      </c>
      <c r="E309" s="225" t="s">
        <v>19</v>
      </c>
      <c r="F309" s="226" t="s">
        <v>441</v>
      </c>
      <c r="G309" s="223"/>
      <c r="H309" s="225" t="s">
        <v>19</v>
      </c>
      <c r="I309" s="227"/>
      <c r="J309" s="223"/>
      <c r="K309" s="223"/>
      <c r="L309" s="228"/>
      <c r="M309" s="229"/>
      <c r="N309" s="230"/>
      <c r="O309" s="230"/>
      <c r="P309" s="230"/>
      <c r="Q309" s="230"/>
      <c r="R309" s="230"/>
      <c r="S309" s="230"/>
      <c r="T309" s="23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2" t="s">
        <v>137</v>
      </c>
      <c r="AU309" s="232" t="s">
        <v>82</v>
      </c>
      <c r="AV309" s="13" t="s">
        <v>80</v>
      </c>
      <c r="AW309" s="13" t="s">
        <v>33</v>
      </c>
      <c r="AX309" s="13" t="s">
        <v>72</v>
      </c>
      <c r="AY309" s="232" t="s">
        <v>126</v>
      </c>
    </row>
    <row r="310" s="14" customFormat="1">
      <c r="A310" s="14"/>
      <c r="B310" s="233"/>
      <c r="C310" s="234"/>
      <c r="D310" s="224" t="s">
        <v>137</v>
      </c>
      <c r="E310" s="235" t="s">
        <v>19</v>
      </c>
      <c r="F310" s="236" t="s">
        <v>442</v>
      </c>
      <c r="G310" s="234"/>
      <c r="H310" s="237">
        <v>1.339</v>
      </c>
      <c r="I310" s="238"/>
      <c r="J310" s="234"/>
      <c r="K310" s="234"/>
      <c r="L310" s="239"/>
      <c r="M310" s="240"/>
      <c r="N310" s="241"/>
      <c r="O310" s="241"/>
      <c r="P310" s="241"/>
      <c r="Q310" s="241"/>
      <c r="R310" s="241"/>
      <c r="S310" s="241"/>
      <c r="T310" s="24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3" t="s">
        <v>137</v>
      </c>
      <c r="AU310" s="243" t="s">
        <v>82</v>
      </c>
      <c r="AV310" s="14" t="s">
        <v>82</v>
      </c>
      <c r="AW310" s="14" t="s">
        <v>33</v>
      </c>
      <c r="AX310" s="14" t="s">
        <v>72</v>
      </c>
      <c r="AY310" s="243" t="s">
        <v>126</v>
      </c>
    </row>
    <row r="311" s="13" customFormat="1">
      <c r="A311" s="13"/>
      <c r="B311" s="222"/>
      <c r="C311" s="223"/>
      <c r="D311" s="224" t="s">
        <v>137</v>
      </c>
      <c r="E311" s="225" t="s">
        <v>19</v>
      </c>
      <c r="F311" s="226" t="s">
        <v>443</v>
      </c>
      <c r="G311" s="223"/>
      <c r="H311" s="225" t="s">
        <v>19</v>
      </c>
      <c r="I311" s="227"/>
      <c r="J311" s="223"/>
      <c r="K311" s="223"/>
      <c r="L311" s="228"/>
      <c r="M311" s="229"/>
      <c r="N311" s="230"/>
      <c r="O311" s="230"/>
      <c r="P311" s="230"/>
      <c r="Q311" s="230"/>
      <c r="R311" s="230"/>
      <c r="S311" s="230"/>
      <c r="T311" s="23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2" t="s">
        <v>137</v>
      </c>
      <c r="AU311" s="232" t="s">
        <v>82</v>
      </c>
      <c r="AV311" s="13" t="s">
        <v>80</v>
      </c>
      <c r="AW311" s="13" t="s">
        <v>33</v>
      </c>
      <c r="AX311" s="13" t="s">
        <v>72</v>
      </c>
      <c r="AY311" s="232" t="s">
        <v>126</v>
      </c>
    </row>
    <row r="312" s="14" customFormat="1">
      <c r="A312" s="14"/>
      <c r="B312" s="233"/>
      <c r="C312" s="234"/>
      <c r="D312" s="224" t="s">
        <v>137</v>
      </c>
      <c r="E312" s="235" t="s">
        <v>19</v>
      </c>
      <c r="F312" s="236" t="s">
        <v>444</v>
      </c>
      <c r="G312" s="234"/>
      <c r="H312" s="237">
        <v>0.29899999999999999</v>
      </c>
      <c r="I312" s="238"/>
      <c r="J312" s="234"/>
      <c r="K312" s="234"/>
      <c r="L312" s="239"/>
      <c r="M312" s="240"/>
      <c r="N312" s="241"/>
      <c r="O312" s="241"/>
      <c r="P312" s="241"/>
      <c r="Q312" s="241"/>
      <c r="R312" s="241"/>
      <c r="S312" s="241"/>
      <c r="T312" s="24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3" t="s">
        <v>137</v>
      </c>
      <c r="AU312" s="243" t="s">
        <v>82</v>
      </c>
      <c r="AV312" s="14" t="s">
        <v>82</v>
      </c>
      <c r="AW312" s="14" t="s">
        <v>33</v>
      </c>
      <c r="AX312" s="14" t="s">
        <v>72</v>
      </c>
      <c r="AY312" s="243" t="s">
        <v>126</v>
      </c>
    </row>
    <row r="313" s="15" customFormat="1">
      <c r="A313" s="15"/>
      <c r="B313" s="244"/>
      <c r="C313" s="245"/>
      <c r="D313" s="224" t="s">
        <v>137</v>
      </c>
      <c r="E313" s="246" t="s">
        <v>19</v>
      </c>
      <c r="F313" s="247" t="s">
        <v>142</v>
      </c>
      <c r="G313" s="245"/>
      <c r="H313" s="248">
        <v>1.6379999999999999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54" t="s">
        <v>137</v>
      </c>
      <c r="AU313" s="254" t="s">
        <v>82</v>
      </c>
      <c r="AV313" s="15" t="s">
        <v>133</v>
      </c>
      <c r="AW313" s="15" t="s">
        <v>33</v>
      </c>
      <c r="AX313" s="15" t="s">
        <v>80</v>
      </c>
      <c r="AY313" s="254" t="s">
        <v>126</v>
      </c>
    </row>
    <row r="314" s="2" customFormat="1" ht="16.5" customHeight="1">
      <c r="A314" s="38"/>
      <c r="B314" s="39"/>
      <c r="C314" s="204" t="s">
        <v>445</v>
      </c>
      <c r="D314" s="204" t="s">
        <v>128</v>
      </c>
      <c r="E314" s="205" t="s">
        <v>446</v>
      </c>
      <c r="F314" s="206" t="s">
        <v>447</v>
      </c>
      <c r="G314" s="207" t="s">
        <v>267</v>
      </c>
      <c r="H314" s="208">
        <v>1.4299999999999999</v>
      </c>
      <c r="I314" s="209"/>
      <c r="J314" s="210">
        <f>ROUND(I314*H314,2)</f>
        <v>0</v>
      </c>
      <c r="K314" s="206" t="s">
        <v>132</v>
      </c>
      <c r="L314" s="44"/>
      <c r="M314" s="211" t="s">
        <v>19</v>
      </c>
      <c r="N314" s="212" t="s">
        <v>43</v>
      </c>
      <c r="O314" s="84"/>
      <c r="P314" s="213">
        <f>O314*H314</f>
        <v>0</v>
      </c>
      <c r="Q314" s="213">
        <v>0.12064</v>
      </c>
      <c r="R314" s="213">
        <f>Q314*H314</f>
        <v>0.17251519999999998</v>
      </c>
      <c r="S314" s="213">
        <v>0</v>
      </c>
      <c r="T314" s="214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15" t="s">
        <v>133</v>
      </c>
      <c r="AT314" s="215" t="s">
        <v>128</v>
      </c>
      <c r="AU314" s="215" t="s">
        <v>82</v>
      </c>
      <c r="AY314" s="17" t="s">
        <v>126</v>
      </c>
      <c r="BE314" s="216">
        <f>IF(N314="základní",J314,0)</f>
        <v>0</v>
      </c>
      <c r="BF314" s="216">
        <f>IF(N314="snížená",J314,0)</f>
        <v>0</v>
      </c>
      <c r="BG314" s="216">
        <f>IF(N314="zákl. přenesená",J314,0)</f>
        <v>0</v>
      </c>
      <c r="BH314" s="216">
        <f>IF(N314="sníž. přenesená",J314,0)</f>
        <v>0</v>
      </c>
      <c r="BI314" s="216">
        <f>IF(N314="nulová",J314,0)</f>
        <v>0</v>
      </c>
      <c r="BJ314" s="17" t="s">
        <v>80</v>
      </c>
      <c r="BK314" s="216">
        <f>ROUND(I314*H314,2)</f>
        <v>0</v>
      </c>
      <c r="BL314" s="17" t="s">
        <v>133</v>
      </c>
      <c r="BM314" s="215" t="s">
        <v>448</v>
      </c>
    </row>
    <row r="315" s="2" customFormat="1">
      <c r="A315" s="38"/>
      <c r="B315" s="39"/>
      <c r="C315" s="40"/>
      <c r="D315" s="217" t="s">
        <v>135</v>
      </c>
      <c r="E315" s="40"/>
      <c r="F315" s="218" t="s">
        <v>449</v>
      </c>
      <c r="G315" s="40"/>
      <c r="H315" s="40"/>
      <c r="I315" s="219"/>
      <c r="J315" s="40"/>
      <c r="K315" s="40"/>
      <c r="L315" s="44"/>
      <c r="M315" s="220"/>
      <c r="N315" s="221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135</v>
      </c>
      <c r="AU315" s="17" t="s">
        <v>82</v>
      </c>
    </row>
    <row r="316" s="2" customFormat="1" ht="16.5" customHeight="1">
      <c r="A316" s="38"/>
      <c r="B316" s="39"/>
      <c r="C316" s="256" t="s">
        <v>450</v>
      </c>
      <c r="D316" s="256" t="s">
        <v>365</v>
      </c>
      <c r="E316" s="257" t="s">
        <v>451</v>
      </c>
      <c r="F316" s="258" t="s">
        <v>452</v>
      </c>
      <c r="G316" s="259" t="s">
        <v>453</v>
      </c>
      <c r="H316" s="260">
        <v>13.130000000000001</v>
      </c>
      <c r="I316" s="261"/>
      <c r="J316" s="262">
        <f>ROUND(I316*H316,2)</f>
        <v>0</v>
      </c>
      <c r="K316" s="258" t="s">
        <v>132</v>
      </c>
      <c r="L316" s="263"/>
      <c r="M316" s="264" t="s">
        <v>19</v>
      </c>
      <c r="N316" s="265" t="s">
        <v>43</v>
      </c>
      <c r="O316" s="84"/>
      <c r="P316" s="213">
        <f>O316*H316</f>
        <v>0</v>
      </c>
      <c r="Q316" s="213">
        <v>0.010999999999999999</v>
      </c>
      <c r="R316" s="213">
        <f>Q316*H316</f>
        <v>0.14443</v>
      </c>
      <c r="S316" s="213">
        <v>0</v>
      </c>
      <c r="T316" s="214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15" t="s">
        <v>184</v>
      </c>
      <c r="AT316" s="215" t="s">
        <v>365</v>
      </c>
      <c r="AU316" s="215" t="s">
        <v>82</v>
      </c>
      <c r="AY316" s="17" t="s">
        <v>126</v>
      </c>
      <c r="BE316" s="216">
        <f>IF(N316="základní",J316,0)</f>
        <v>0</v>
      </c>
      <c r="BF316" s="216">
        <f>IF(N316="snížená",J316,0)</f>
        <v>0</v>
      </c>
      <c r="BG316" s="216">
        <f>IF(N316="zákl. přenesená",J316,0)</f>
        <v>0</v>
      </c>
      <c r="BH316" s="216">
        <f>IF(N316="sníž. přenesená",J316,0)</f>
        <v>0</v>
      </c>
      <c r="BI316" s="216">
        <f>IF(N316="nulová",J316,0)</f>
        <v>0</v>
      </c>
      <c r="BJ316" s="17" t="s">
        <v>80</v>
      </c>
      <c r="BK316" s="216">
        <f>ROUND(I316*H316,2)</f>
        <v>0</v>
      </c>
      <c r="BL316" s="17" t="s">
        <v>133</v>
      </c>
      <c r="BM316" s="215" t="s">
        <v>454</v>
      </c>
    </row>
    <row r="317" s="14" customFormat="1">
      <c r="A317" s="14"/>
      <c r="B317" s="233"/>
      <c r="C317" s="234"/>
      <c r="D317" s="224" t="s">
        <v>137</v>
      </c>
      <c r="E317" s="234"/>
      <c r="F317" s="236" t="s">
        <v>455</v>
      </c>
      <c r="G317" s="234"/>
      <c r="H317" s="237">
        <v>13.130000000000001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3" t="s">
        <v>137</v>
      </c>
      <c r="AU317" s="243" t="s">
        <v>82</v>
      </c>
      <c r="AV317" s="14" t="s">
        <v>82</v>
      </c>
      <c r="AW317" s="14" t="s">
        <v>4</v>
      </c>
      <c r="AX317" s="14" t="s">
        <v>80</v>
      </c>
      <c r="AY317" s="243" t="s">
        <v>126</v>
      </c>
    </row>
    <row r="318" s="2" customFormat="1" ht="16.5" customHeight="1">
      <c r="A318" s="38"/>
      <c r="B318" s="39"/>
      <c r="C318" s="204" t="s">
        <v>456</v>
      </c>
      <c r="D318" s="204" t="s">
        <v>128</v>
      </c>
      <c r="E318" s="205" t="s">
        <v>457</v>
      </c>
      <c r="F318" s="206" t="s">
        <v>458</v>
      </c>
      <c r="G318" s="207" t="s">
        <v>300</v>
      </c>
      <c r="H318" s="208">
        <v>0.5</v>
      </c>
      <c r="I318" s="209"/>
      <c r="J318" s="210">
        <f>ROUND(I318*H318,2)</f>
        <v>0</v>
      </c>
      <c r="K318" s="206" t="s">
        <v>132</v>
      </c>
      <c r="L318" s="44"/>
      <c r="M318" s="211" t="s">
        <v>19</v>
      </c>
      <c r="N318" s="212" t="s">
        <v>43</v>
      </c>
      <c r="O318" s="84"/>
      <c r="P318" s="213">
        <f>O318*H318</f>
        <v>0</v>
      </c>
      <c r="Q318" s="213">
        <v>2.6446800000000001</v>
      </c>
      <c r="R318" s="213">
        <f>Q318*H318</f>
        <v>1.3223400000000001</v>
      </c>
      <c r="S318" s="213">
        <v>0</v>
      </c>
      <c r="T318" s="214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15" t="s">
        <v>133</v>
      </c>
      <c r="AT318" s="215" t="s">
        <v>128</v>
      </c>
      <c r="AU318" s="215" t="s">
        <v>82</v>
      </c>
      <c r="AY318" s="17" t="s">
        <v>126</v>
      </c>
      <c r="BE318" s="216">
        <f>IF(N318="základní",J318,0)</f>
        <v>0</v>
      </c>
      <c r="BF318" s="216">
        <f>IF(N318="snížená",J318,0)</f>
        <v>0</v>
      </c>
      <c r="BG318" s="216">
        <f>IF(N318="zákl. přenesená",J318,0)</f>
        <v>0</v>
      </c>
      <c r="BH318" s="216">
        <f>IF(N318="sníž. přenesená",J318,0)</f>
        <v>0</v>
      </c>
      <c r="BI318" s="216">
        <f>IF(N318="nulová",J318,0)</f>
        <v>0</v>
      </c>
      <c r="BJ318" s="17" t="s">
        <v>80</v>
      </c>
      <c r="BK318" s="216">
        <f>ROUND(I318*H318,2)</f>
        <v>0</v>
      </c>
      <c r="BL318" s="17" t="s">
        <v>133</v>
      </c>
      <c r="BM318" s="215" t="s">
        <v>459</v>
      </c>
    </row>
    <row r="319" s="2" customFormat="1">
      <c r="A319" s="38"/>
      <c r="B319" s="39"/>
      <c r="C319" s="40"/>
      <c r="D319" s="217" t="s">
        <v>135</v>
      </c>
      <c r="E319" s="40"/>
      <c r="F319" s="218" t="s">
        <v>460</v>
      </c>
      <c r="G319" s="40"/>
      <c r="H319" s="40"/>
      <c r="I319" s="219"/>
      <c r="J319" s="40"/>
      <c r="K319" s="40"/>
      <c r="L319" s="44"/>
      <c r="M319" s="220"/>
      <c r="N319" s="221"/>
      <c r="O319" s="84"/>
      <c r="P319" s="84"/>
      <c r="Q319" s="84"/>
      <c r="R319" s="84"/>
      <c r="S319" s="84"/>
      <c r="T319" s="85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135</v>
      </c>
      <c r="AU319" s="17" t="s">
        <v>82</v>
      </c>
    </row>
    <row r="320" s="2" customFormat="1">
      <c r="A320" s="38"/>
      <c r="B320" s="39"/>
      <c r="C320" s="40"/>
      <c r="D320" s="224" t="s">
        <v>146</v>
      </c>
      <c r="E320" s="40"/>
      <c r="F320" s="255" t="s">
        <v>461</v>
      </c>
      <c r="G320" s="40"/>
      <c r="H320" s="40"/>
      <c r="I320" s="219"/>
      <c r="J320" s="40"/>
      <c r="K320" s="40"/>
      <c r="L320" s="44"/>
      <c r="M320" s="220"/>
      <c r="N320" s="221"/>
      <c r="O320" s="84"/>
      <c r="P320" s="84"/>
      <c r="Q320" s="84"/>
      <c r="R320" s="84"/>
      <c r="S320" s="84"/>
      <c r="T320" s="85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146</v>
      </c>
      <c r="AU320" s="17" t="s">
        <v>82</v>
      </c>
    </row>
    <row r="321" s="14" customFormat="1">
      <c r="A321" s="14"/>
      <c r="B321" s="233"/>
      <c r="C321" s="234"/>
      <c r="D321" s="224" t="s">
        <v>137</v>
      </c>
      <c r="E321" s="235" t="s">
        <v>19</v>
      </c>
      <c r="F321" s="236" t="s">
        <v>462</v>
      </c>
      <c r="G321" s="234"/>
      <c r="H321" s="237">
        <v>0.5</v>
      </c>
      <c r="I321" s="238"/>
      <c r="J321" s="234"/>
      <c r="K321" s="234"/>
      <c r="L321" s="239"/>
      <c r="M321" s="240"/>
      <c r="N321" s="241"/>
      <c r="O321" s="241"/>
      <c r="P321" s="241"/>
      <c r="Q321" s="241"/>
      <c r="R321" s="241"/>
      <c r="S321" s="241"/>
      <c r="T321" s="24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3" t="s">
        <v>137</v>
      </c>
      <c r="AU321" s="243" t="s">
        <v>82</v>
      </c>
      <c r="AV321" s="14" t="s">
        <v>82</v>
      </c>
      <c r="AW321" s="14" t="s">
        <v>33</v>
      </c>
      <c r="AX321" s="14" t="s">
        <v>80</v>
      </c>
      <c r="AY321" s="243" t="s">
        <v>126</v>
      </c>
    </row>
    <row r="322" s="12" customFormat="1" ht="22.8" customHeight="1">
      <c r="A322" s="12"/>
      <c r="B322" s="188"/>
      <c r="C322" s="189"/>
      <c r="D322" s="190" t="s">
        <v>71</v>
      </c>
      <c r="E322" s="202" t="s">
        <v>133</v>
      </c>
      <c r="F322" s="202" t="s">
        <v>463</v>
      </c>
      <c r="G322" s="189"/>
      <c r="H322" s="189"/>
      <c r="I322" s="192"/>
      <c r="J322" s="203">
        <f>BK322</f>
        <v>0</v>
      </c>
      <c r="K322" s="189"/>
      <c r="L322" s="194"/>
      <c r="M322" s="195"/>
      <c r="N322" s="196"/>
      <c r="O322" s="196"/>
      <c r="P322" s="197">
        <f>SUM(P323:P326)</f>
        <v>0</v>
      </c>
      <c r="Q322" s="196"/>
      <c r="R322" s="197">
        <f>SUM(R323:R326)</f>
        <v>0</v>
      </c>
      <c r="S322" s="196"/>
      <c r="T322" s="198">
        <f>SUM(T323:T326)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199" t="s">
        <v>80</v>
      </c>
      <c r="AT322" s="200" t="s">
        <v>71</v>
      </c>
      <c r="AU322" s="200" t="s">
        <v>80</v>
      </c>
      <c r="AY322" s="199" t="s">
        <v>126</v>
      </c>
      <c r="BK322" s="201">
        <f>SUM(BK323:BK326)</f>
        <v>0</v>
      </c>
    </row>
    <row r="323" s="2" customFormat="1" ht="16.5" customHeight="1">
      <c r="A323" s="38"/>
      <c r="B323" s="39"/>
      <c r="C323" s="204" t="s">
        <v>464</v>
      </c>
      <c r="D323" s="204" t="s">
        <v>128</v>
      </c>
      <c r="E323" s="205" t="s">
        <v>465</v>
      </c>
      <c r="F323" s="206" t="s">
        <v>466</v>
      </c>
      <c r="G323" s="207" t="s">
        <v>300</v>
      </c>
      <c r="H323" s="208">
        <v>0.59999999999999998</v>
      </c>
      <c r="I323" s="209"/>
      <c r="J323" s="210">
        <f>ROUND(I323*H323,2)</f>
        <v>0</v>
      </c>
      <c r="K323" s="206" t="s">
        <v>132</v>
      </c>
      <c r="L323" s="44"/>
      <c r="M323" s="211" t="s">
        <v>19</v>
      </c>
      <c r="N323" s="212" t="s">
        <v>43</v>
      </c>
      <c r="O323" s="84"/>
      <c r="P323" s="213">
        <f>O323*H323</f>
        <v>0</v>
      </c>
      <c r="Q323" s="213">
        <v>0</v>
      </c>
      <c r="R323" s="213">
        <f>Q323*H323</f>
        <v>0</v>
      </c>
      <c r="S323" s="213">
        <v>0</v>
      </c>
      <c r="T323" s="214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15" t="s">
        <v>133</v>
      </c>
      <c r="AT323" s="215" t="s">
        <v>128</v>
      </c>
      <c r="AU323" s="215" t="s">
        <v>82</v>
      </c>
      <c r="AY323" s="17" t="s">
        <v>126</v>
      </c>
      <c r="BE323" s="216">
        <f>IF(N323="základní",J323,0)</f>
        <v>0</v>
      </c>
      <c r="BF323" s="216">
        <f>IF(N323="snížená",J323,0)</f>
        <v>0</v>
      </c>
      <c r="BG323" s="216">
        <f>IF(N323="zákl. přenesená",J323,0)</f>
        <v>0</v>
      </c>
      <c r="BH323" s="216">
        <f>IF(N323="sníž. přenesená",J323,0)</f>
        <v>0</v>
      </c>
      <c r="BI323" s="216">
        <f>IF(N323="nulová",J323,0)</f>
        <v>0</v>
      </c>
      <c r="BJ323" s="17" t="s">
        <v>80</v>
      </c>
      <c r="BK323" s="216">
        <f>ROUND(I323*H323,2)</f>
        <v>0</v>
      </c>
      <c r="BL323" s="17" t="s">
        <v>133</v>
      </c>
      <c r="BM323" s="215" t="s">
        <v>467</v>
      </c>
    </row>
    <row r="324" s="2" customFormat="1">
      <c r="A324" s="38"/>
      <c r="B324" s="39"/>
      <c r="C324" s="40"/>
      <c r="D324" s="217" t="s">
        <v>135</v>
      </c>
      <c r="E324" s="40"/>
      <c r="F324" s="218" t="s">
        <v>468</v>
      </c>
      <c r="G324" s="40"/>
      <c r="H324" s="40"/>
      <c r="I324" s="219"/>
      <c r="J324" s="40"/>
      <c r="K324" s="40"/>
      <c r="L324" s="44"/>
      <c r="M324" s="220"/>
      <c r="N324" s="221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135</v>
      </c>
      <c r="AU324" s="17" t="s">
        <v>82</v>
      </c>
    </row>
    <row r="325" s="13" customFormat="1">
      <c r="A325" s="13"/>
      <c r="B325" s="222"/>
      <c r="C325" s="223"/>
      <c r="D325" s="224" t="s">
        <v>137</v>
      </c>
      <c r="E325" s="225" t="s">
        <v>19</v>
      </c>
      <c r="F325" s="226" t="s">
        <v>317</v>
      </c>
      <c r="G325" s="223"/>
      <c r="H325" s="225" t="s">
        <v>19</v>
      </c>
      <c r="I325" s="227"/>
      <c r="J325" s="223"/>
      <c r="K325" s="223"/>
      <c r="L325" s="228"/>
      <c r="M325" s="229"/>
      <c r="N325" s="230"/>
      <c r="O325" s="230"/>
      <c r="P325" s="230"/>
      <c r="Q325" s="230"/>
      <c r="R325" s="230"/>
      <c r="S325" s="230"/>
      <c r="T325" s="23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2" t="s">
        <v>137</v>
      </c>
      <c r="AU325" s="232" t="s">
        <v>82</v>
      </c>
      <c r="AV325" s="13" t="s">
        <v>80</v>
      </c>
      <c r="AW325" s="13" t="s">
        <v>33</v>
      </c>
      <c r="AX325" s="13" t="s">
        <v>72</v>
      </c>
      <c r="AY325" s="232" t="s">
        <v>126</v>
      </c>
    </row>
    <row r="326" s="14" customFormat="1">
      <c r="A326" s="14"/>
      <c r="B326" s="233"/>
      <c r="C326" s="234"/>
      <c r="D326" s="224" t="s">
        <v>137</v>
      </c>
      <c r="E326" s="235" t="s">
        <v>19</v>
      </c>
      <c r="F326" s="236" t="s">
        <v>469</v>
      </c>
      <c r="G326" s="234"/>
      <c r="H326" s="237">
        <v>0.59999999999999998</v>
      </c>
      <c r="I326" s="238"/>
      <c r="J326" s="234"/>
      <c r="K326" s="234"/>
      <c r="L326" s="239"/>
      <c r="M326" s="240"/>
      <c r="N326" s="241"/>
      <c r="O326" s="241"/>
      <c r="P326" s="241"/>
      <c r="Q326" s="241"/>
      <c r="R326" s="241"/>
      <c r="S326" s="241"/>
      <c r="T326" s="24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3" t="s">
        <v>137</v>
      </c>
      <c r="AU326" s="243" t="s">
        <v>82</v>
      </c>
      <c r="AV326" s="14" t="s">
        <v>82</v>
      </c>
      <c r="AW326" s="14" t="s">
        <v>33</v>
      </c>
      <c r="AX326" s="14" t="s">
        <v>80</v>
      </c>
      <c r="AY326" s="243" t="s">
        <v>126</v>
      </c>
    </row>
    <row r="327" s="12" customFormat="1" ht="22.8" customHeight="1">
      <c r="A327" s="12"/>
      <c r="B327" s="188"/>
      <c r="C327" s="189"/>
      <c r="D327" s="190" t="s">
        <v>71</v>
      </c>
      <c r="E327" s="202" t="s">
        <v>161</v>
      </c>
      <c r="F327" s="202" t="s">
        <v>470</v>
      </c>
      <c r="G327" s="189"/>
      <c r="H327" s="189"/>
      <c r="I327" s="192"/>
      <c r="J327" s="203">
        <f>BK327</f>
        <v>0</v>
      </c>
      <c r="K327" s="189"/>
      <c r="L327" s="194"/>
      <c r="M327" s="195"/>
      <c r="N327" s="196"/>
      <c r="O327" s="196"/>
      <c r="P327" s="197">
        <f>SUM(P328:P436)</f>
        <v>0</v>
      </c>
      <c r="Q327" s="196"/>
      <c r="R327" s="197">
        <f>SUM(R328:R436)</f>
        <v>168.03141000000002</v>
      </c>
      <c r="S327" s="196"/>
      <c r="T327" s="198">
        <f>SUM(T328:T436)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199" t="s">
        <v>80</v>
      </c>
      <c r="AT327" s="200" t="s">
        <v>71</v>
      </c>
      <c r="AU327" s="200" t="s">
        <v>80</v>
      </c>
      <c r="AY327" s="199" t="s">
        <v>126</v>
      </c>
      <c r="BK327" s="201">
        <f>SUM(BK328:BK436)</f>
        <v>0</v>
      </c>
    </row>
    <row r="328" s="2" customFormat="1" ht="21.75" customHeight="1">
      <c r="A328" s="38"/>
      <c r="B328" s="39"/>
      <c r="C328" s="204" t="s">
        <v>471</v>
      </c>
      <c r="D328" s="204" t="s">
        <v>128</v>
      </c>
      <c r="E328" s="205" t="s">
        <v>472</v>
      </c>
      <c r="F328" s="206" t="s">
        <v>473</v>
      </c>
      <c r="G328" s="207" t="s">
        <v>131</v>
      </c>
      <c r="H328" s="208">
        <v>79</v>
      </c>
      <c r="I328" s="209"/>
      <c r="J328" s="210">
        <f>ROUND(I328*H328,2)</f>
        <v>0</v>
      </c>
      <c r="K328" s="206" t="s">
        <v>132</v>
      </c>
      <c r="L328" s="44"/>
      <c r="M328" s="211" t="s">
        <v>19</v>
      </c>
      <c r="N328" s="212" t="s">
        <v>43</v>
      </c>
      <c r="O328" s="84"/>
      <c r="P328" s="213">
        <f>O328*H328</f>
        <v>0</v>
      </c>
      <c r="Q328" s="213">
        <v>0</v>
      </c>
      <c r="R328" s="213">
        <f>Q328*H328</f>
        <v>0</v>
      </c>
      <c r="S328" s="213">
        <v>0</v>
      </c>
      <c r="T328" s="214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15" t="s">
        <v>133</v>
      </c>
      <c r="AT328" s="215" t="s">
        <v>128</v>
      </c>
      <c r="AU328" s="215" t="s">
        <v>82</v>
      </c>
      <c r="AY328" s="17" t="s">
        <v>126</v>
      </c>
      <c r="BE328" s="216">
        <f>IF(N328="základní",J328,0)</f>
        <v>0</v>
      </c>
      <c r="BF328" s="216">
        <f>IF(N328="snížená",J328,0)</f>
        <v>0</v>
      </c>
      <c r="BG328" s="216">
        <f>IF(N328="zákl. přenesená",J328,0)</f>
        <v>0</v>
      </c>
      <c r="BH328" s="216">
        <f>IF(N328="sníž. přenesená",J328,0)</f>
        <v>0</v>
      </c>
      <c r="BI328" s="216">
        <f>IF(N328="nulová",J328,0)</f>
        <v>0</v>
      </c>
      <c r="BJ328" s="17" t="s">
        <v>80</v>
      </c>
      <c r="BK328" s="216">
        <f>ROUND(I328*H328,2)</f>
        <v>0</v>
      </c>
      <c r="BL328" s="17" t="s">
        <v>133</v>
      </c>
      <c r="BM328" s="215" t="s">
        <v>474</v>
      </c>
    </row>
    <row r="329" s="2" customFormat="1">
      <c r="A329" s="38"/>
      <c r="B329" s="39"/>
      <c r="C329" s="40"/>
      <c r="D329" s="217" t="s">
        <v>135</v>
      </c>
      <c r="E329" s="40"/>
      <c r="F329" s="218" t="s">
        <v>475</v>
      </c>
      <c r="G329" s="40"/>
      <c r="H329" s="40"/>
      <c r="I329" s="219"/>
      <c r="J329" s="40"/>
      <c r="K329" s="40"/>
      <c r="L329" s="44"/>
      <c r="M329" s="220"/>
      <c r="N329" s="221"/>
      <c r="O329" s="84"/>
      <c r="P329" s="84"/>
      <c r="Q329" s="84"/>
      <c r="R329" s="84"/>
      <c r="S329" s="84"/>
      <c r="T329" s="85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135</v>
      </c>
      <c r="AU329" s="17" t="s">
        <v>82</v>
      </c>
    </row>
    <row r="330" s="13" customFormat="1">
      <c r="A330" s="13"/>
      <c r="B330" s="222"/>
      <c r="C330" s="223"/>
      <c r="D330" s="224" t="s">
        <v>137</v>
      </c>
      <c r="E330" s="225" t="s">
        <v>19</v>
      </c>
      <c r="F330" s="226" t="s">
        <v>476</v>
      </c>
      <c r="G330" s="223"/>
      <c r="H330" s="225" t="s">
        <v>19</v>
      </c>
      <c r="I330" s="227"/>
      <c r="J330" s="223"/>
      <c r="K330" s="223"/>
      <c r="L330" s="228"/>
      <c r="M330" s="229"/>
      <c r="N330" s="230"/>
      <c r="O330" s="230"/>
      <c r="P330" s="230"/>
      <c r="Q330" s="230"/>
      <c r="R330" s="230"/>
      <c r="S330" s="230"/>
      <c r="T330" s="23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2" t="s">
        <v>137</v>
      </c>
      <c r="AU330" s="232" t="s">
        <v>82</v>
      </c>
      <c r="AV330" s="13" t="s">
        <v>80</v>
      </c>
      <c r="AW330" s="13" t="s">
        <v>33</v>
      </c>
      <c r="AX330" s="13" t="s">
        <v>72</v>
      </c>
      <c r="AY330" s="232" t="s">
        <v>126</v>
      </c>
    </row>
    <row r="331" s="14" customFormat="1">
      <c r="A331" s="14"/>
      <c r="B331" s="233"/>
      <c r="C331" s="234"/>
      <c r="D331" s="224" t="s">
        <v>137</v>
      </c>
      <c r="E331" s="235" t="s">
        <v>19</v>
      </c>
      <c r="F331" s="236" t="s">
        <v>477</v>
      </c>
      <c r="G331" s="234"/>
      <c r="H331" s="237">
        <v>65</v>
      </c>
      <c r="I331" s="238"/>
      <c r="J331" s="234"/>
      <c r="K331" s="234"/>
      <c r="L331" s="239"/>
      <c r="M331" s="240"/>
      <c r="N331" s="241"/>
      <c r="O331" s="241"/>
      <c r="P331" s="241"/>
      <c r="Q331" s="241"/>
      <c r="R331" s="241"/>
      <c r="S331" s="241"/>
      <c r="T331" s="24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3" t="s">
        <v>137</v>
      </c>
      <c r="AU331" s="243" t="s">
        <v>82</v>
      </c>
      <c r="AV331" s="14" t="s">
        <v>82</v>
      </c>
      <c r="AW331" s="14" t="s">
        <v>33</v>
      </c>
      <c r="AX331" s="14" t="s">
        <v>72</v>
      </c>
      <c r="AY331" s="243" t="s">
        <v>126</v>
      </c>
    </row>
    <row r="332" s="13" customFormat="1">
      <c r="A332" s="13"/>
      <c r="B332" s="222"/>
      <c r="C332" s="223"/>
      <c r="D332" s="224" t="s">
        <v>137</v>
      </c>
      <c r="E332" s="225" t="s">
        <v>19</v>
      </c>
      <c r="F332" s="226" t="s">
        <v>478</v>
      </c>
      <c r="G332" s="223"/>
      <c r="H332" s="225" t="s">
        <v>19</v>
      </c>
      <c r="I332" s="227"/>
      <c r="J332" s="223"/>
      <c r="K332" s="223"/>
      <c r="L332" s="228"/>
      <c r="M332" s="229"/>
      <c r="N332" s="230"/>
      <c r="O332" s="230"/>
      <c r="P332" s="230"/>
      <c r="Q332" s="230"/>
      <c r="R332" s="230"/>
      <c r="S332" s="230"/>
      <c r="T332" s="23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2" t="s">
        <v>137</v>
      </c>
      <c r="AU332" s="232" t="s">
        <v>82</v>
      </c>
      <c r="AV332" s="13" t="s">
        <v>80</v>
      </c>
      <c r="AW332" s="13" t="s">
        <v>33</v>
      </c>
      <c r="AX332" s="13" t="s">
        <v>72</v>
      </c>
      <c r="AY332" s="232" t="s">
        <v>126</v>
      </c>
    </row>
    <row r="333" s="14" customFormat="1">
      <c r="A333" s="14"/>
      <c r="B333" s="233"/>
      <c r="C333" s="234"/>
      <c r="D333" s="224" t="s">
        <v>137</v>
      </c>
      <c r="E333" s="235" t="s">
        <v>19</v>
      </c>
      <c r="F333" s="236" t="s">
        <v>479</v>
      </c>
      <c r="G333" s="234"/>
      <c r="H333" s="237">
        <v>14</v>
      </c>
      <c r="I333" s="238"/>
      <c r="J333" s="234"/>
      <c r="K333" s="234"/>
      <c r="L333" s="239"/>
      <c r="M333" s="240"/>
      <c r="N333" s="241"/>
      <c r="O333" s="241"/>
      <c r="P333" s="241"/>
      <c r="Q333" s="241"/>
      <c r="R333" s="241"/>
      <c r="S333" s="241"/>
      <c r="T333" s="242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3" t="s">
        <v>137</v>
      </c>
      <c r="AU333" s="243" t="s">
        <v>82</v>
      </c>
      <c r="AV333" s="14" t="s">
        <v>82</v>
      </c>
      <c r="AW333" s="14" t="s">
        <v>33</v>
      </c>
      <c r="AX333" s="14" t="s">
        <v>72</v>
      </c>
      <c r="AY333" s="243" t="s">
        <v>126</v>
      </c>
    </row>
    <row r="334" s="15" customFormat="1">
      <c r="A334" s="15"/>
      <c r="B334" s="244"/>
      <c r="C334" s="245"/>
      <c r="D334" s="224" t="s">
        <v>137</v>
      </c>
      <c r="E334" s="246" t="s">
        <v>19</v>
      </c>
      <c r="F334" s="247" t="s">
        <v>142</v>
      </c>
      <c r="G334" s="245"/>
      <c r="H334" s="248">
        <v>79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54" t="s">
        <v>137</v>
      </c>
      <c r="AU334" s="254" t="s">
        <v>82</v>
      </c>
      <c r="AV334" s="15" t="s">
        <v>133</v>
      </c>
      <c r="AW334" s="15" t="s">
        <v>33</v>
      </c>
      <c r="AX334" s="15" t="s">
        <v>80</v>
      </c>
      <c r="AY334" s="254" t="s">
        <v>126</v>
      </c>
    </row>
    <row r="335" s="2" customFormat="1" ht="21.75" customHeight="1">
      <c r="A335" s="38"/>
      <c r="B335" s="39"/>
      <c r="C335" s="204" t="s">
        <v>480</v>
      </c>
      <c r="D335" s="204" t="s">
        <v>128</v>
      </c>
      <c r="E335" s="205" t="s">
        <v>481</v>
      </c>
      <c r="F335" s="206" t="s">
        <v>482</v>
      </c>
      <c r="G335" s="207" t="s">
        <v>131</v>
      </c>
      <c r="H335" s="208">
        <v>3379</v>
      </c>
      <c r="I335" s="209"/>
      <c r="J335" s="210">
        <f>ROUND(I335*H335,2)</f>
        <v>0</v>
      </c>
      <c r="K335" s="206" t="s">
        <v>132</v>
      </c>
      <c r="L335" s="44"/>
      <c r="M335" s="211" t="s">
        <v>19</v>
      </c>
      <c r="N335" s="212" t="s">
        <v>43</v>
      </c>
      <c r="O335" s="84"/>
      <c r="P335" s="213">
        <f>O335*H335</f>
        <v>0</v>
      </c>
      <c r="Q335" s="213">
        <v>0</v>
      </c>
      <c r="R335" s="213">
        <f>Q335*H335</f>
        <v>0</v>
      </c>
      <c r="S335" s="213">
        <v>0</v>
      </c>
      <c r="T335" s="214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15" t="s">
        <v>133</v>
      </c>
      <c r="AT335" s="215" t="s">
        <v>128</v>
      </c>
      <c r="AU335" s="215" t="s">
        <v>82</v>
      </c>
      <c r="AY335" s="17" t="s">
        <v>126</v>
      </c>
      <c r="BE335" s="216">
        <f>IF(N335="základní",J335,0)</f>
        <v>0</v>
      </c>
      <c r="BF335" s="216">
        <f>IF(N335="snížená",J335,0)</f>
        <v>0</v>
      </c>
      <c r="BG335" s="216">
        <f>IF(N335="zákl. přenesená",J335,0)</f>
        <v>0</v>
      </c>
      <c r="BH335" s="216">
        <f>IF(N335="sníž. přenesená",J335,0)</f>
        <v>0</v>
      </c>
      <c r="BI335" s="216">
        <f>IF(N335="nulová",J335,0)</f>
        <v>0</v>
      </c>
      <c r="BJ335" s="17" t="s">
        <v>80</v>
      </c>
      <c r="BK335" s="216">
        <f>ROUND(I335*H335,2)</f>
        <v>0</v>
      </c>
      <c r="BL335" s="17" t="s">
        <v>133</v>
      </c>
      <c r="BM335" s="215" t="s">
        <v>483</v>
      </c>
    </row>
    <row r="336" s="2" customFormat="1">
      <c r="A336" s="38"/>
      <c r="B336" s="39"/>
      <c r="C336" s="40"/>
      <c r="D336" s="217" t="s">
        <v>135</v>
      </c>
      <c r="E336" s="40"/>
      <c r="F336" s="218" t="s">
        <v>484</v>
      </c>
      <c r="G336" s="40"/>
      <c r="H336" s="40"/>
      <c r="I336" s="219"/>
      <c r="J336" s="40"/>
      <c r="K336" s="40"/>
      <c r="L336" s="44"/>
      <c r="M336" s="220"/>
      <c r="N336" s="221"/>
      <c r="O336" s="84"/>
      <c r="P336" s="84"/>
      <c r="Q336" s="84"/>
      <c r="R336" s="84"/>
      <c r="S336" s="84"/>
      <c r="T336" s="85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135</v>
      </c>
      <c r="AU336" s="17" t="s">
        <v>82</v>
      </c>
    </row>
    <row r="337" s="13" customFormat="1">
      <c r="A337" s="13"/>
      <c r="B337" s="222"/>
      <c r="C337" s="223"/>
      <c r="D337" s="224" t="s">
        <v>137</v>
      </c>
      <c r="E337" s="225" t="s">
        <v>19</v>
      </c>
      <c r="F337" s="226" t="s">
        <v>485</v>
      </c>
      <c r="G337" s="223"/>
      <c r="H337" s="225" t="s">
        <v>19</v>
      </c>
      <c r="I337" s="227"/>
      <c r="J337" s="223"/>
      <c r="K337" s="223"/>
      <c r="L337" s="228"/>
      <c r="M337" s="229"/>
      <c r="N337" s="230"/>
      <c r="O337" s="230"/>
      <c r="P337" s="230"/>
      <c r="Q337" s="230"/>
      <c r="R337" s="230"/>
      <c r="S337" s="230"/>
      <c r="T337" s="23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2" t="s">
        <v>137</v>
      </c>
      <c r="AU337" s="232" t="s">
        <v>82</v>
      </c>
      <c r="AV337" s="13" t="s">
        <v>80</v>
      </c>
      <c r="AW337" s="13" t="s">
        <v>33</v>
      </c>
      <c r="AX337" s="13" t="s">
        <v>72</v>
      </c>
      <c r="AY337" s="232" t="s">
        <v>126</v>
      </c>
    </row>
    <row r="338" s="14" customFormat="1">
      <c r="A338" s="14"/>
      <c r="B338" s="233"/>
      <c r="C338" s="234"/>
      <c r="D338" s="224" t="s">
        <v>137</v>
      </c>
      <c r="E338" s="235" t="s">
        <v>19</v>
      </c>
      <c r="F338" s="236" t="s">
        <v>486</v>
      </c>
      <c r="G338" s="234"/>
      <c r="H338" s="237">
        <v>2760</v>
      </c>
      <c r="I338" s="238"/>
      <c r="J338" s="234"/>
      <c r="K338" s="234"/>
      <c r="L338" s="239"/>
      <c r="M338" s="240"/>
      <c r="N338" s="241"/>
      <c r="O338" s="241"/>
      <c r="P338" s="241"/>
      <c r="Q338" s="241"/>
      <c r="R338" s="241"/>
      <c r="S338" s="241"/>
      <c r="T338" s="24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3" t="s">
        <v>137</v>
      </c>
      <c r="AU338" s="243" t="s">
        <v>82</v>
      </c>
      <c r="AV338" s="14" t="s">
        <v>82</v>
      </c>
      <c r="AW338" s="14" t="s">
        <v>33</v>
      </c>
      <c r="AX338" s="14" t="s">
        <v>72</v>
      </c>
      <c r="AY338" s="243" t="s">
        <v>126</v>
      </c>
    </row>
    <row r="339" s="13" customFormat="1">
      <c r="A339" s="13"/>
      <c r="B339" s="222"/>
      <c r="C339" s="223"/>
      <c r="D339" s="224" t="s">
        <v>137</v>
      </c>
      <c r="E339" s="225" t="s">
        <v>19</v>
      </c>
      <c r="F339" s="226" t="s">
        <v>487</v>
      </c>
      <c r="G339" s="223"/>
      <c r="H339" s="225" t="s">
        <v>19</v>
      </c>
      <c r="I339" s="227"/>
      <c r="J339" s="223"/>
      <c r="K339" s="223"/>
      <c r="L339" s="228"/>
      <c r="M339" s="229"/>
      <c r="N339" s="230"/>
      <c r="O339" s="230"/>
      <c r="P339" s="230"/>
      <c r="Q339" s="230"/>
      <c r="R339" s="230"/>
      <c r="S339" s="230"/>
      <c r="T339" s="23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2" t="s">
        <v>137</v>
      </c>
      <c r="AU339" s="232" t="s">
        <v>82</v>
      </c>
      <c r="AV339" s="13" t="s">
        <v>80</v>
      </c>
      <c r="AW339" s="13" t="s">
        <v>33</v>
      </c>
      <c r="AX339" s="13" t="s">
        <v>72</v>
      </c>
      <c r="AY339" s="232" t="s">
        <v>126</v>
      </c>
    </row>
    <row r="340" s="14" customFormat="1">
      <c r="A340" s="14"/>
      <c r="B340" s="233"/>
      <c r="C340" s="234"/>
      <c r="D340" s="224" t="s">
        <v>137</v>
      </c>
      <c r="E340" s="235" t="s">
        <v>19</v>
      </c>
      <c r="F340" s="236" t="s">
        <v>488</v>
      </c>
      <c r="G340" s="234"/>
      <c r="H340" s="237">
        <v>293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3" t="s">
        <v>137</v>
      </c>
      <c r="AU340" s="243" t="s">
        <v>82</v>
      </c>
      <c r="AV340" s="14" t="s">
        <v>82</v>
      </c>
      <c r="AW340" s="14" t="s">
        <v>33</v>
      </c>
      <c r="AX340" s="14" t="s">
        <v>72</v>
      </c>
      <c r="AY340" s="243" t="s">
        <v>126</v>
      </c>
    </row>
    <row r="341" s="13" customFormat="1">
      <c r="A341" s="13"/>
      <c r="B341" s="222"/>
      <c r="C341" s="223"/>
      <c r="D341" s="224" t="s">
        <v>137</v>
      </c>
      <c r="E341" s="225" t="s">
        <v>19</v>
      </c>
      <c r="F341" s="226" t="s">
        <v>489</v>
      </c>
      <c r="G341" s="223"/>
      <c r="H341" s="225" t="s">
        <v>19</v>
      </c>
      <c r="I341" s="227"/>
      <c r="J341" s="223"/>
      <c r="K341" s="223"/>
      <c r="L341" s="228"/>
      <c r="M341" s="229"/>
      <c r="N341" s="230"/>
      <c r="O341" s="230"/>
      <c r="P341" s="230"/>
      <c r="Q341" s="230"/>
      <c r="R341" s="230"/>
      <c r="S341" s="230"/>
      <c r="T341" s="23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2" t="s">
        <v>137</v>
      </c>
      <c r="AU341" s="232" t="s">
        <v>82</v>
      </c>
      <c r="AV341" s="13" t="s">
        <v>80</v>
      </c>
      <c r="AW341" s="13" t="s">
        <v>33</v>
      </c>
      <c r="AX341" s="13" t="s">
        <v>72</v>
      </c>
      <c r="AY341" s="232" t="s">
        <v>126</v>
      </c>
    </row>
    <row r="342" s="14" customFormat="1">
      <c r="A342" s="14"/>
      <c r="B342" s="233"/>
      <c r="C342" s="234"/>
      <c r="D342" s="224" t="s">
        <v>137</v>
      </c>
      <c r="E342" s="235" t="s">
        <v>19</v>
      </c>
      <c r="F342" s="236" t="s">
        <v>490</v>
      </c>
      <c r="G342" s="234"/>
      <c r="H342" s="237">
        <v>10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3" t="s">
        <v>137</v>
      </c>
      <c r="AU342" s="243" t="s">
        <v>82</v>
      </c>
      <c r="AV342" s="14" t="s">
        <v>82</v>
      </c>
      <c r="AW342" s="14" t="s">
        <v>33</v>
      </c>
      <c r="AX342" s="14" t="s">
        <v>72</v>
      </c>
      <c r="AY342" s="243" t="s">
        <v>126</v>
      </c>
    </row>
    <row r="343" s="13" customFormat="1">
      <c r="A343" s="13"/>
      <c r="B343" s="222"/>
      <c r="C343" s="223"/>
      <c r="D343" s="224" t="s">
        <v>137</v>
      </c>
      <c r="E343" s="225" t="s">
        <v>19</v>
      </c>
      <c r="F343" s="226" t="s">
        <v>476</v>
      </c>
      <c r="G343" s="223"/>
      <c r="H343" s="225" t="s">
        <v>19</v>
      </c>
      <c r="I343" s="227"/>
      <c r="J343" s="223"/>
      <c r="K343" s="223"/>
      <c r="L343" s="228"/>
      <c r="M343" s="229"/>
      <c r="N343" s="230"/>
      <c r="O343" s="230"/>
      <c r="P343" s="230"/>
      <c r="Q343" s="230"/>
      <c r="R343" s="230"/>
      <c r="S343" s="230"/>
      <c r="T343" s="23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2" t="s">
        <v>137</v>
      </c>
      <c r="AU343" s="232" t="s">
        <v>82</v>
      </c>
      <c r="AV343" s="13" t="s">
        <v>80</v>
      </c>
      <c r="AW343" s="13" t="s">
        <v>33</v>
      </c>
      <c r="AX343" s="13" t="s">
        <v>72</v>
      </c>
      <c r="AY343" s="232" t="s">
        <v>126</v>
      </c>
    </row>
    <row r="344" s="14" customFormat="1">
      <c r="A344" s="14"/>
      <c r="B344" s="233"/>
      <c r="C344" s="234"/>
      <c r="D344" s="224" t="s">
        <v>137</v>
      </c>
      <c r="E344" s="235" t="s">
        <v>19</v>
      </c>
      <c r="F344" s="236" t="s">
        <v>477</v>
      </c>
      <c r="G344" s="234"/>
      <c r="H344" s="237">
        <v>65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3" t="s">
        <v>137</v>
      </c>
      <c r="AU344" s="243" t="s">
        <v>82</v>
      </c>
      <c r="AV344" s="14" t="s">
        <v>82</v>
      </c>
      <c r="AW344" s="14" t="s">
        <v>33</v>
      </c>
      <c r="AX344" s="14" t="s">
        <v>72</v>
      </c>
      <c r="AY344" s="243" t="s">
        <v>126</v>
      </c>
    </row>
    <row r="345" s="13" customFormat="1">
      <c r="A345" s="13"/>
      <c r="B345" s="222"/>
      <c r="C345" s="223"/>
      <c r="D345" s="224" t="s">
        <v>137</v>
      </c>
      <c r="E345" s="225" t="s">
        <v>19</v>
      </c>
      <c r="F345" s="226" t="s">
        <v>478</v>
      </c>
      <c r="G345" s="223"/>
      <c r="H345" s="225" t="s">
        <v>19</v>
      </c>
      <c r="I345" s="227"/>
      <c r="J345" s="223"/>
      <c r="K345" s="223"/>
      <c r="L345" s="228"/>
      <c r="M345" s="229"/>
      <c r="N345" s="230"/>
      <c r="O345" s="230"/>
      <c r="P345" s="230"/>
      <c r="Q345" s="230"/>
      <c r="R345" s="230"/>
      <c r="S345" s="230"/>
      <c r="T345" s="23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2" t="s">
        <v>137</v>
      </c>
      <c r="AU345" s="232" t="s">
        <v>82</v>
      </c>
      <c r="AV345" s="13" t="s">
        <v>80</v>
      </c>
      <c r="AW345" s="13" t="s">
        <v>33</v>
      </c>
      <c r="AX345" s="13" t="s">
        <v>72</v>
      </c>
      <c r="AY345" s="232" t="s">
        <v>126</v>
      </c>
    </row>
    <row r="346" s="14" customFormat="1">
      <c r="A346" s="14"/>
      <c r="B346" s="233"/>
      <c r="C346" s="234"/>
      <c r="D346" s="224" t="s">
        <v>137</v>
      </c>
      <c r="E346" s="235" t="s">
        <v>19</v>
      </c>
      <c r="F346" s="236" t="s">
        <v>479</v>
      </c>
      <c r="G346" s="234"/>
      <c r="H346" s="237">
        <v>14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3" t="s">
        <v>137</v>
      </c>
      <c r="AU346" s="243" t="s">
        <v>82</v>
      </c>
      <c r="AV346" s="14" t="s">
        <v>82</v>
      </c>
      <c r="AW346" s="14" t="s">
        <v>33</v>
      </c>
      <c r="AX346" s="14" t="s">
        <v>72</v>
      </c>
      <c r="AY346" s="243" t="s">
        <v>126</v>
      </c>
    </row>
    <row r="347" s="13" customFormat="1">
      <c r="A347" s="13"/>
      <c r="B347" s="222"/>
      <c r="C347" s="223"/>
      <c r="D347" s="224" t="s">
        <v>137</v>
      </c>
      <c r="E347" s="225" t="s">
        <v>19</v>
      </c>
      <c r="F347" s="226" t="s">
        <v>491</v>
      </c>
      <c r="G347" s="223"/>
      <c r="H347" s="225" t="s">
        <v>19</v>
      </c>
      <c r="I347" s="227"/>
      <c r="J347" s="223"/>
      <c r="K347" s="223"/>
      <c r="L347" s="228"/>
      <c r="M347" s="229"/>
      <c r="N347" s="230"/>
      <c r="O347" s="230"/>
      <c r="P347" s="230"/>
      <c r="Q347" s="230"/>
      <c r="R347" s="230"/>
      <c r="S347" s="230"/>
      <c r="T347" s="23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2" t="s">
        <v>137</v>
      </c>
      <c r="AU347" s="232" t="s">
        <v>82</v>
      </c>
      <c r="AV347" s="13" t="s">
        <v>80</v>
      </c>
      <c r="AW347" s="13" t="s">
        <v>33</v>
      </c>
      <c r="AX347" s="13" t="s">
        <v>72</v>
      </c>
      <c r="AY347" s="232" t="s">
        <v>126</v>
      </c>
    </row>
    <row r="348" s="14" customFormat="1">
      <c r="A348" s="14"/>
      <c r="B348" s="233"/>
      <c r="C348" s="234"/>
      <c r="D348" s="224" t="s">
        <v>137</v>
      </c>
      <c r="E348" s="235" t="s">
        <v>19</v>
      </c>
      <c r="F348" s="236" t="s">
        <v>492</v>
      </c>
      <c r="G348" s="234"/>
      <c r="H348" s="237">
        <v>237</v>
      </c>
      <c r="I348" s="238"/>
      <c r="J348" s="234"/>
      <c r="K348" s="234"/>
      <c r="L348" s="239"/>
      <c r="M348" s="240"/>
      <c r="N348" s="241"/>
      <c r="O348" s="241"/>
      <c r="P348" s="241"/>
      <c r="Q348" s="241"/>
      <c r="R348" s="241"/>
      <c r="S348" s="241"/>
      <c r="T348" s="24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3" t="s">
        <v>137</v>
      </c>
      <c r="AU348" s="243" t="s">
        <v>82</v>
      </c>
      <c r="AV348" s="14" t="s">
        <v>82</v>
      </c>
      <c r="AW348" s="14" t="s">
        <v>33</v>
      </c>
      <c r="AX348" s="14" t="s">
        <v>72</v>
      </c>
      <c r="AY348" s="243" t="s">
        <v>126</v>
      </c>
    </row>
    <row r="349" s="15" customFormat="1">
      <c r="A349" s="15"/>
      <c r="B349" s="244"/>
      <c r="C349" s="245"/>
      <c r="D349" s="224" t="s">
        <v>137</v>
      </c>
      <c r="E349" s="246" t="s">
        <v>19</v>
      </c>
      <c r="F349" s="247" t="s">
        <v>142</v>
      </c>
      <c r="G349" s="245"/>
      <c r="H349" s="248">
        <v>3379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54" t="s">
        <v>137</v>
      </c>
      <c r="AU349" s="254" t="s">
        <v>82</v>
      </c>
      <c r="AV349" s="15" t="s">
        <v>133</v>
      </c>
      <c r="AW349" s="15" t="s">
        <v>33</v>
      </c>
      <c r="AX349" s="15" t="s">
        <v>80</v>
      </c>
      <c r="AY349" s="254" t="s">
        <v>126</v>
      </c>
    </row>
    <row r="350" s="2" customFormat="1" ht="21.75" customHeight="1">
      <c r="A350" s="38"/>
      <c r="B350" s="39"/>
      <c r="C350" s="204" t="s">
        <v>493</v>
      </c>
      <c r="D350" s="204" t="s">
        <v>128</v>
      </c>
      <c r="E350" s="205" t="s">
        <v>494</v>
      </c>
      <c r="F350" s="206" t="s">
        <v>495</v>
      </c>
      <c r="G350" s="207" t="s">
        <v>131</v>
      </c>
      <c r="H350" s="208">
        <v>237</v>
      </c>
      <c r="I350" s="209"/>
      <c r="J350" s="210">
        <f>ROUND(I350*H350,2)</f>
        <v>0</v>
      </c>
      <c r="K350" s="206" t="s">
        <v>132</v>
      </c>
      <c r="L350" s="44"/>
      <c r="M350" s="211" t="s">
        <v>19</v>
      </c>
      <c r="N350" s="212" t="s">
        <v>43</v>
      </c>
      <c r="O350" s="84"/>
      <c r="P350" s="213">
        <f>O350*H350</f>
        <v>0</v>
      </c>
      <c r="Q350" s="213">
        <v>0</v>
      </c>
      <c r="R350" s="213">
        <f>Q350*H350</f>
        <v>0</v>
      </c>
      <c r="S350" s="213">
        <v>0</v>
      </c>
      <c r="T350" s="214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15" t="s">
        <v>133</v>
      </c>
      <c r="AT350" s="215" t="s">
        <v>128</v>
      </c>
      <c r="AU350" s="215" t="s">
        <v>82</v>
      </c>
      <c r="AY350" s="17" t="s">
        <v>126</v>
      </c>
      <c r="BE350" s="216">
        <f>IF(N350="základní",J350,0)</f>
        <v>0</v>
      </c>
      <c r="BF350" s="216">
        <f>IF(N350="snížená",J350,0)</f>
        <v>0</v>
      </c>
      <c r="BG350" s="216">
        <f>IF(N350="zákl. přenesená",J350,0)</f>
        <v>0</v>
      </c>
      <c r="BH350" s="216">
        <f>IF(N350="sníž. přenesená",J350,0)</f>
        <v>0</v>
      </c>
      <c r="BI350" s="216">
        <f>IF(N350="nulová",J350,0)</f>
        <v>0</v>
      </c>
      <c r="BJ350" s="17" t="s">
        <v>80</v>
      </c>
      <c r="BK350" s="216">
        <f>ROUND(I350*H350,2)</f>
        <v>0</v>
      </c>
      <c r="BL350" s="17" t="s">
        <v>133</v>
      </c>
      <c r="BM350" s="215" t="s">
        <v>496</v>
      </c>
    </row>
    <row r="351" s="2" customFormat="1">
      <c r="A351" s="38"/>
      <c r="B351" s="39"/>
      <c r="C351" s="40"/>
      <c r="D351" s="217" t="s">
        <v>135</v>
      </c>
      <c r="E351" s="40"/>
      <c r="F351" s="218" t="s">
        <v>497</v>
      </c>
      <c r="G351" s="40"/>
      <c r="H351" s="40"/>
      <c r="I351" s="219"/>
      <c r="J351" s="40"/>
      <c r="K351" s="40"/>
      <c r="L351" s="44"/>
      <c r="M351" s="220"/>
      <c r="N351" s="221"/>
      <c r="O351" s="84"/>
      <c r="P351" s="84"/>
      <c r="Q351" s="84"/>
      <c r="R351" s="84"/>
      <c r="S351" s="84"/>
      <c r="T351" s="85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135</v>
      </c>
      <c r="AU351" s="17" t="s">
        <v>82</v>
      </c>
    </row>
    <row r="352" s="13" customFormat="1">
      <c r="A352" s="13"/>
      <c r="B352" s="222"/>
      <c r="C352" s="223"/>
      <c r="D352" s="224" t="s">
        <v>137</v>
      </c>
      <c r="E352" s="225" t="s">
        <v>19</v>
      </c>
      <c r="F352" s="226" t="s">
        <v>491</v>
      </c>
      <c r="G352" s="223"/>
      <c r="H352" s="225" t="s">
        <v>19</v>
      </c>
      <c r="I352" s="227"/>
      <c r="J352" s="223"/>
      <c r="K352" s="223"/>
      <c r="L352" s="228"/>
      <c r="M352" s="229"/>
      <c r="N352" s="230"/>
      <c r="O352" s="230"/>
      <c r="P352" s="230"/>
      <c r="Q352" s="230"/>
      <c r="R352" s="230"/>
      <c r="S352" s="230"/>
      <c r="T352" s="23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2" t="s">
        <v>137</v>
      </c>
      <c r="AU352" s="232" t="s">
        <v>82</v>
      </c>
      <c r="AV352" s="13" t="s">
        <v>80</v>
      </c>
      <c r="AW352" s="13" t="s">
        <v>33</v>
      </c>
      <c r="AX352" s="13" t="s">
        <v>72</v>
      </c>
      <c r="AY352" s="232" t="s">
        <v>126</v>
      </c>
    </row>
    <row r="353" s="14" customFormat="1">
      <c r="A353" s="14"/>
      <c r="B353" s="233"/>
      <c r="C353" s="234"/>
      <c r="D353" s="224" t="s">
        <v>137</v>
      </c>
      <c r="E353" s="235" t="s">
        <v>19</v>
      </c>
      <c r="F353" s="236" t="s">
        <v>492</v>
      </c>
      <c r="G353" s="234"/>
      <c r="H353" s="237">
        <v>237</v>
      </c>
      <c r="I353" s="238"/>
      <c r="J353" s="234"/>
      <c r="K353" s="234"/>
      <c r="L353" s="239"/>
      <c r="M353" s="240"/>
      <c r="N353" s="241"/>
      <c r="O353" s="241"/>
      <c r="P353" s="241"/>
      <c r="Q353" s="241"/>
      <c r="R353" s="241"/>
      <c r="S353" s="241"/>
      <c r="T353" s="24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3" t="s">
        <v>137</v>
      </c>
      <c r="AU353" s="243" t="s">
        <v>82</v>
      </c>
      <c r="AV353" s="14" t="s">
        <v>82</v>
      </c>
      <c r="AW353" s="14" t="s">
        <v>33</v>
      </c>
      <c r="AX353" s="14" t="s">
        <v>80</v>
      </c>
      <c r="AY353" s="243" t="s">
        <v>126</v>
      </c>
    </row>
    <row r="354" s="2" customFormat="1" ht="21.75" customHeight="1">
      <c r="A354" s="38"/>
      <c r="B354" s="39"/>
      <c r="C354" s="204" t="s">
        <v>498</v>
      </c>
      <c r="D354" s="204" t="s">
        <v>128</v>
      </c>
      <c r="E354" s="205" t="s">
        <v>499</v>
      </c>
      <c r="F354" s="206" t="s">
        <v>500</v>
      </c>
      <c r="G354" s="207" t="s">
        <v>131</v>
      </c>
      <c r="H354" s="208">
        <v>2906</v>
      </c>
      <c r="I354" s="209"/>
      <c r="J354" s="210">
        <f>ROUND(I354*H354,2)</f>
        <v>0</v>
      </c>
      <c r="K354" s="206" t="s">
        <v>132</v>
      </c>
      <c r="L354" s="44"/>
      <c r="M354" s="211" t="s">
        <v>19</v>
      </c>
      <c r="N354" s="212" t="s">
        <v>43</v>
      </c>
      <c r="O354" s="84"/>
      <c r="P354" s="213">
        <f>O354*H354</f>
        <v>0</v>
      </c>
      <c r="Q354" s="213">
        <v>0</v>
      </c>
      <c r="R354" s="213">
        <f>Q354*H354</f>
        <v>0</v>
      </c>
      <c r="S354" s="213">
        <v>0</v>
      </c>
      <c r="T354" s="214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15" t="s">
        <v>133</v>
      </c>
      <c r="AT354" s="215" t="s">
        <v>128</v>
      </c>
      <c r="AU354" s="215" t="s">
        <v>82</v>
      </c>
      <c r="AY354" s="17" t="s">
        <v>126</v>
      </c>
      <c r="BE354" s="216">
        <f>IF(N354="základní",J354,0)</f>
        <v>0</v>
      </c>
      <c r="BF354" s="216">
        <f>IF(N354="snížená",J354,0)</f>
        <v>0</v>
      </c>
      <c r="BG354" s="216">
        <f>IF(N354="zákl. přenesená",J354,0)</f>
        <v>0</v>
      </c>
      <c r="BH354" s="216">
        <f>IF(N354="sníž. přenesená",J354,0)</f>
        <v>0</v>
      </c>
      <c r="BI354" s="216">
        <f>IF(N354="nulová",J354,0)</f>
        <v>0</v>
      </c>
      <c r="BJ354" s="17" t="s">
        <v>80</v>
      </c>
      <c r="BK354" s="216">
        <f>ROUND(I354*H354,2)</f>
        <v>0</v>
      </c>
      <c r="BL354" s="17" t="s">
        <v>133</v>
      </c>
      <c r="BM354" s="215" t="s">
        <v>501</v>
      </c>
    </row>
    <row r="355" s="2" customFormat="1">
      <c r="A355" s="38"/>
      <c r="B355" s="39"/>
      <c r="C355" s="40"/>
      <c r="D355" s="217" t="s">
        <v>135</v>
      </c>
      <c r="E355" s="40"/>
      <c r="F355" s="218" t="s">
        <v>502</v>
      </c>
      <c r="G355" s="40"/>
      <c r="H355" s="40"/>
      <c r="I355" s="219"/>
      <c r="J355" s="40"/>
      <c r="K355" s="40"/>
      <c r="L355" s="44"/>
      <c r="M355" s="220"/>
      <c r="N355" s="221"/>
      <c r="O355" s="84"/>
      <c r="P355" s="84"/>
      <c r="Q355" s="84"/>
      <c r="R355" s="84"/>
      <c r="S355" s="84"/>
      <c r="T355" s="85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135</v>
      </c>
      <c r="AU355" s="17" t="s">
        <v>82</v>
      </c>
    </row>
    <row r="356" s="13" customFormat="1">
      <c r="A356" s="13"/>
      <c r="B356" s="222"/>
      <c r="C356" s="223"/>
      <c r="D356" s="224" t="s">
        <v>137</v>
      </c>
      <c r="E356" s="225" t="s">
        <v>19</v>
      </c>
      <c r="F356" s="226" t="s">
        <v>503</v>
      </c>
      <c r="G356" s="223"/>
      <c r="H356" s="225" t="s">
        <v>19</v>
      </c>
      <c r="I356" s="227"/>
      <c r="J356" s="223"/>
      <c r="K356" s="223"/>
      <c r="L356" s="228"/>
      <c r="M356" s="229"/>
      <c r="N356" s="230"/>
      <c r="O356" s="230"/>
      <c r="P356" s="230"/>
      <c r="Q356" s="230"/>
      <c r="R356" s="230"/>
      <c r="S356" s="230"/>
      <c r="T356" s="23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2" t="s">
        <v>137</v>
      </c>
      <c r="AU356" s="232" t="s">
        <v>82</v>
      </c>
      <c r="AV356" s="13" t="s">
        <v>80</v>
      </c>
      <c r="AW356" s="13" t="s">
        <v>33</v>
      </c>
      <c r="AX356" s="13" t="s">
        <v>72</v>
      </c>
      <c r="AY356" s="232" t="s">
        <v>126</v>
      </c>
    </row>
    <row r="357" s="14" customFormat="1">
      <c r="A357" s="14"/>
      <c r="B357" s="233"/>
      <c r="C357" s="234"/>
      <c r="D357" s="224" t="s">
        <v>137</v>
      </c>
      <c r="E357" s="235" t="s">
        <v>19</v>
      </c>
      <c r="F357" s="236" t="s">
        <v>504</v>
      </c>
      <c r="G357" s="234"/>
      <c r="H357" s="237">
        <v>2906</v>
      </c>
      <c r="I357" s="238"/>
      <c r="J357" s="234"/>
      <c r="K357" s="234"/>
      <c r="L357" s="239"/>
      <c r="M357" s="240"/>
      <c r="N357" s="241"/>
      <c r="O357" s="241"/>
      <c r="P357" s="241"/>
      <c r="Q357" s="241"/>
      <c r="R357" s="241"/>
      <c r="S357" s="241"/>
      <c r="T357" s="24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3" t="s">
        <v>137</v>
      </c>
      <c r="AU357" s="243" t="s">
        <v>82</v>
      </c>
      <c r="AV357" s="14" t="s">
        <v>82</v>
      </c>
      <c r="AW357" s="14" t="s">
        <v>33</v>
      </c>
      <c r="AX357" s="14" t="s">
        <v>80</v>
      </c>
      <c r="AY357" s="243" t="s">
        <v>126</v>
      </c>
    </row>
    <row r="358" s="2" customFormat="1" ht="24.15" customHeight="1">
      <c r="A358" s="38"/>
      <c r="B358" s="39"/>
      <c r="C358" s="204" t="s">
        <v>505</v>
      </c>
      <c r="D358" s="204" t="s">
        <v>128</v>
      </c>
      <c r="E358" s="205" t="s">
        <v>506</v>
      </c>
      <c r="F358" s="206" t="s">
        <v>507</v>
      </c>
      <c r="G358" s="207" t="s">
        <v>131</v>
      </c>
      <c r="H358" s="208">
        <v>1380</v>
      </c>
      <c r="I358" s="209"/>
      <c r="J358" s="210">
        <f>ROUND(I358*H358,2)</f>
        <v>0</v>
      </c>
      <c r="K358" s="206" t="s">
        <v>132</v>
      </c>
      <c r="L358" s="44"/>
      <c r="M358" s="211" t="s">
        <v>19</v>
      </c>
      <c r="N358" s="212" t="s">
        <v>43</v>
      </c>
      <c r="O358" s="84"/>
      <c r="P358" s="213">
        <f>O358*H358</f>
        <v>0</v>
      </c>
      <c r="Q358" s="213">
        <v>0</v>
      </c>
      <c r="R358" s="213">
        <f>Q358*H358</f>
        <v>0</v>
      </c>
      <c r="S358" s="213">
        <v>0</v>
      </c>
      <c r="T358" s="214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15" t="s">
        <v>133</v>
      </c>
      <c r="AT358" s="215" t="s">
        <v>128</v>
      </c>
      <c r="AU358" s="215" t="s">
        <v>82</v>
      </c>
      <c r="AY358" s="17" t="s">
        <v>126</v>
      </c>
      <c r="BE358" s="216">
        <f>IF(N358="základní",J358,0)</f>
        <v>0</v>
      </c>
      <c r="BF358" s="216">
        <f>IF(N358="snížená",J358,0)</f>
        <v>0</v>
      </c>
      <c r="BG358" s="216">
        <f>IF(N358="zákl. přenesená",J358,0)</f>
        <v>0</v>
      </c>
      <c r="BH358" s="216">
        <f>IF(N358="sníž. přenesená",J358,0)</f>
        <v>0</v>
      </c>
      <c r="BI358" s="216">
        <f>IF(N358="nulová",J358,0)</f>
        <v>0</v>
      </c>
      <c r="BJ358" s="17" t="s">
        <v>80</v>
      </c>
      <c r="BK358" s="216">
        <f>ROUND(I358*H358,2)</f>
        <v>0</v>
      </c>
      <c r="BL358" s="17" t="s">
        <v>133</v>
      </c>
      <c r="BM358" s="215" t="s">
        <v>508</v>
      </c>
    </row>
    <row r="359" s="2" customFormat="1">
      <c r="A359" s="38"/>
      <c r="B359" s="39"/>
      <c r="C359" s="40"/>
      <c r="D359" s="217" t="s">
        <v>135</v>
      </c>
      <c r="E359" s="40"/>
      <c r="F359" s="218" t="s">
        <v>509</v>
      </c>
      <c r="G359" s="40"/>
      <c r="H359" s="40"/>
      <c r="I359" s="219"/>
      <c r="J359" s="40"/>
      <c r="K359" s="40"/>
      <c r="L359" s="44"/>
      <c r="M359" s="220"/>
      <c r="N359" s="221"/>
      <c r="O359" s="84"/>
      <c r="P359" s="84"/>
      <c r="Q359" s="84"/>
      <c r="R359" s="84"/>
      <c r="S359" s="84"/>
      <c r="T359" s="85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135</v>
      </c>
      <c r="AU359" s="17" t="s">
        <v>82</v>
      </c>
    </row>
    <row r="360" s="13" customFormat="1">
      <c r="A360" s="13"/>
      <c r="B360" s="222"/>
      <c r="C360" s="223"/>
      <c r="D360" s="224" t="s">
        <v>137</v>
      </c>
      <c r="E360" s="225" t="s">
        <v>19</v>
      </c>
      <c r="F360" s="226" t="s">
        <v>485</v>
      </c>
      <c r="G360" s="223"/>
      <c r="H360" s="225" t="s">
        <v>19</v>
      </c>
      <c r="I360" s="227"/>
      <c r="J360" s="223"/>
      <c r="K360" s="223"/>
      <c r="L360" s="228"/>
      <c r="M360" s="229"/>
      <c r="N360" s="230"/>
      <c r="O360" s="230"/>
      <c r="P360" s="230"/>
      <c r="Q360" s="230"/>
      <c r="R360" s="230"/>
      <c r="S360" s="230"/>
      <c r="T360" s="231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2" t="s">
        <v>137</v>
      </c>
      <c r="AU360" s="232" t="s">
        <v>82</v>
      </c>
      <c r="AV360" s="13" t="s">
        <v>80</v>
      </c>
      <c r="AW360" s="13" t="s">
        <v>33</v>
      </c>
      <c r="AX360" s="13" t="s">
        <v>72</v>
      </c>
      <c r="AY360" s="232" t="s">
        <v>126</v>
      </c>
    </row>
    <row r="361" s="14" customFormat="1">
      <c r="A361" s="14"/>
      <c r="B361" s="233"/>
      <c r="C361" s="234"/>
      <c r="D361" s="224" t="s">
        <v>137</v>
      </c>
      <c r="E361" s="235" t="s">
        <v>19</v>
      </c>
      <c r="F361" s="236" t="s">
        <v>510</v>
      </c>
      <c r="G361" s="234"/>
      <c r="H361" s="237">
        <v>1380</v>
      </c>
      <c r="I361" s="238"/>
      <c r="J361" s="234"/>
      <c r="K361" s="234"/>
      <c r="L361" s="239"/>
      <c r="M361" s="240"/>
      <c r="N361" s="241"/>
      <c r="O361" s="241"/>
      <c r="P361" s="241"/>
      <c r="Q361" s="241"/>
      <c r="R361" s="241"/>
      <c r="S361" s="241"/>
      <c r="T361" s="24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3" t="s">
        <v>137</v>
      </c>
      <c r="AU361" s="243" t="s">
        <v>82</v>
      </c>
      <c r="AV361" s="14" t="s">
        <v>82</v>
      </c>
      <c r="AW361" s="14" t="s">
        <v>33</v>
      </c>
      <c r="AX361" s="14" t="s">
        <v>80</v>
      </c>
      <c r="AY361" s="243" t="s">
        <v>126</v>
      </c>
    </row>
    <row r="362" s="2" customFormat="1" ht="16.5" customHeight="1">
      <c r="A362" s="38"/>
      <c r="B362" s="39"/>
      <c r="C362" s="204" t="s">
        <v>511</v>
      </c>
      <c r="D362" s="204" t="s">
        <v>128</v>
      </c>
      <c r="E362" s="205" t="s">
        <v>512</v>
      </c>
      <c r="F362" s="206" t="s">
        <v>513</v>
      </c>
      <c r="G362" s="207" t="s">
        <v>131</v>
      </c>
      <c r="H362" s="208">
        <v>1380</v>
      </c>
      <c r="I362" s="209"/>
      <c r="J362" s="210">
        <f>ROUND(I362*H362,2)</f>
        <v>0</v>
      </c>
      <c r="K362" s="206" t="s">
        <v>132</v>
      </c>
      <c r="L362" s="44"/>
      <c r="M362" s="211" t="s">
        <v>19</v>
      </c>
      <c r="N362" s="212" t="s">
        <v>43</v>
      </c>
      <c r="O362" s="84"/>
      <c r="P362" s="213">
        <f>O362*H362</f>
        <v>0</v>
      </c>
      <c r="Q362" s="213">
        <v>0</v>
      </c>
      <c r="R362" s="213">
        <f>Q362*H362</f>
        <v>0</v>
      </c>
      <c r="S362" s="213">
        <v>0</v>
      </c>
      <c r="T362" s="214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15" t="s">
        <v>133</v>
      </c>
      <c r="AT362" s="215" t="s">
        <v>128</v>
      </c>
      <c r="AU362" s="215" t="s">
        <v>82</v>
      </c>
      <c r="AY362" s="17" t="s">
        <v>126</v>
      </c>
      <c r="BE362" s="216">
        <f>IF(N362="základní",J362,0)</f>
        <v>0</v>
      </c>
      <c r="BF362" s="216">
        <f>IF(N362="snížená",J362,0)</f>
        <v>0</v>
      </c>
      <c r="BG362" s="216">
        <f>IF(N362="zákl. přenesená",J362,0)</f>
        <v>0</v>
      </c>
      <c r="BH362" s="216">
        <f>IF(N362="sníž. přenesená",J362,0)</f>
        <v>0</v>
      </c>
      <c r="BI362" s="216">
        <f>IF(N362="nulová",J362,0)</f>
        <v>0</v>
      </c>
      <c r="BJ362" s="17" t="s">
        <v>80</v>
      </c>
      <c r="BK362" s="216">
        <f>ROUND(I362*H362,2)</f>
        <v>0</v>
      </c>
      <c r="BL362" s="17" t="s">
        <v>133</v>
      </c>
      <c r="BM362" s="215" t="s">
        <v>514</v>
      </c>
    </row>
    <row r="363" s="2" customFormat="1">
      <c r="A363" s="38"/>
      <c r="B363" s="39"/>
      <c r="C363" s="40"/>
      <c r="D363" s="217" t="s">
        <v>135</v>
      </c>
      <c r="E363" s="40"/>
      <c r="F363" s="218" t="s">
        <v>515</v>
      </c>
      <c r="G363" s="40"/>
      <c r="H363" s="40"/>
      <c r="I363" s="219"/>
      <c r="J363" s="40"/>
      <c r="K363" s="40"/>
      <c r="L363" s="44"/>
      <c r="M363" s="220"/>
      <c r="N363" s="221"/>
      <c r="O363" s="84"/>
      <c r="P363" s="84"/>
      <c r="Q363" s="84"/>
      <c r="R363" s="84"/>
      <c r="S363" s="84"/>
      <c r="T363" s="85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135</v>
      </c>
      <c r="AU363" s="17" t="s">
        <v>82</v>
      </c>
    </row>
    <row r="364" s="13" customFormat="1">
      <c r="A364" s="13"/>
      <c r="B364" s="222"/>
      <c r="C364" s="223"/>
      <c r="D364" s="224" t="s">
        <v>137</v>
      </c>
      <c r="E364" s="225" t="s">
        <v>19</v>
      </c>
      <c r="F364" s="226" t="s">
        <v>485</v>
      </c>
      <c r="G364" s="223"/>
      <c r="H364" s="225" t="s">
        <v>19</v>
      </c>
      <c r="I364" s="227"/>
      <c r="J364" s="223"/>
      <c r="K364" s="223"/>
      <c r="L364" s="228"/>
      <c r="M364" s="229"/>
      <c r="N364" s="230"/>
      <c r="O364" s="230"/>
      <c r="P364" s="230"/>
      <c r="Q364" s="230"/>
      <c r="R364" s="230"/>
      <c r="S364" s="230"/>
      <c r="T364" s="23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2" t="s">
        <v>137</v>
      </c>
      <c r="AU364" s="232" t="s">
        <v>82</v>
      </c>
      <c r="AV364" s="13" t="s">
        <v>80</v>
      </c>
      <c r="AW364" s="13" t="s">
        <v>33</v>
      </c>
      <c r="AX364" s="13" t="s">
        <v>72</v>
      </c>
      <c r="AY364" s="232" t="s">
        <v>126</v>
      </c>
    </row>
    <row r="365" s="14" customFormat="1">
      <c r="A365" s="14"/>
      <c r="B365" s="233"/>
      <c r="C365" s="234"/>
      <c r="D365" s="224" t="s">
        <v>137</v>
      </c>
      <c r="E365" s="235" t="s">
        <v>19</v>
      </c>
      <c r="F365" s="236" t="s">
        <v>510</v>
      </c>
      <c r="G365" s="234"/>
      <c r="H365" s="237">
        <v>1380</v>
      </c>
      <c r="I365" s="238"/>
      <c r="J365" s="234"/>
      <c r="K365" s="234"/>
      <c r="L365" s="239"/>
      <c r="M365" s="240"/>
      <c r="N365" s="241"/>
      <c r="O365" s="241"/>
      <c r="P365" s="241"/>
      <c r="Q365" s="241"/>
      <c r="R365" s="241"/>
      <c r="S365" s="241"/>
      <c r="T365" s="24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3" t="s">
        <v>137</v>
      </c>
      <c r="AU365" s="243" t="s">
        <v>82</v>
      </c>
      <c r="AV365" s="14" t="s">
        <v>82</v>
      </c>
      <c r="AW365" s="14" t="s">
        <v>33</v>
      </c>
      <c r="AX365" s="14" t="s">
        <v>80</v>
      </c>
      <c r="AY365" s="243" t="s">
        <v>126</v>
      </c>
    </row>
    <row r="366" s="2" customFormat="1" ht="16.5" customHeight="1">
      <c r="A366" s="38"/>
      <c r="B366" s="39"/>
      <c r="C366" s="204" t="s">
        <v>516</v>
      </c>
      <c r="D366" s="204" t="s">
        <v>128</v>
      </c>
      <c r="E366" s="205" t="s">
        <v>517</v>
      </c>
      <c r="F366" s="206" t="s">
        <v>518</v>
      </c>
      <c r="G366" s="207" t="s">
        <v>131</v>
      </c>
      <c r="H366" s="208">
        <v>2842</v>
      </c>
      <c r="I366" s="209"/>
      <c r="J366" s="210">
        <f>ROUND(I366*H366,2)</f>
        <v>0</v>
      </c>
      <c r="K366" s="206" t="s">
        <v>132</v>
      </c>
      <c r="L366" s="44"/>
      <c r="M366" s="211" t="s">
        <v>19</v>
      </c>
      <c r="N366" s="212" t="s">
        <v>43</v>
      </c>
      <c r="O366" s="84"/>
      <c r="P366" s="213">
        <f>O366*H366</f>
        <v>0</v>
      </c>
      <c r="Q366" s="213">
        <v>0</v>
      </c>
      <c r="R366" s="213">
        <f>Q366*H366</f>
        <v>0</v>
      </c>
      <c r="S366" s="213">
        <v>0</v>
      </c>
      <c r="T366" s="214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15" t="s">
        <v>133</v>
      </c>
      <c r="AT366" s="215" t="s">
        <v>128</v>
      </c>
      <c r="AU366" s="215" t="s">
        <v>82</v>
      </c>
      <c r="AY366" s="17" t="s">
        <v>126</v>
      </c>
      <c r="BE366" s="216">
        <f>IF(N366="základní",J366,0)</f>
        <v>0</v>
      </c>
      <c r="BF366" s="216">
        <f>IF(N366="snížená",J366,0)</f>
        <v>0</v>
      </c>
      <c r="BG366" s="216">
        <f>IF(N366="zákl. přenesená",J366,0)</f>
        <v>0</v>
      </c>
      <c r="BH366" s="216">
        <f>IF(N366="sníž. přenesená",J366,0)</f>
        <v>0</v>
      </c>
      <c r="BI366" s="216">
        <f>IF(N366="nulová",J366,0)</f>
        <v>0</v>
      </c>
      <c r="BJ366" s="17" t="s">
        <v>80</v>
      </c>
      <c r="BK366" s="216">
        <f>ROUND(I366*H366,2)</f>
        <v>0</v>
      </c>
      <c r="BL366" s="17" t="s">
        <v>133</v>
      </c>
      <c r="BM366" s="215" t="s">
        <v>519</v>
      </c>
    </row>
    <row r="367" s="2" customFormat="1">
      <c r="A367" s="38"/>
      <c r="B367" s="39"/>
      <c r="C367" s="40"/>
      <c r="D367" s="217" t="s">
        <v>135</v>
      </c>
      <c r="E367" s="40"/>
      <c r="F367" s="218" t="s">
        <v>520</v>
      </c>
      <c r="G367" s="40"/>
      <c r="H367" s="40"/>
      <c r="I367" s="219"/>
      <c r="J367" s="40"/>
      <c r="K367" s="40"/>
      <c r="L367" s="44"/>
      <c r="M367" s="220"/>
      <c r="N367" s="221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135</v>
      </c>
      <c r="AU367" s="17" t="s">
        <v>82</v>
      </c>
    </row>
    <row r="368" s="13" customFormat="1">
      <c r="A368" s="13"/>
      <c r="B368" s="222"/>
      <c r="C368" s="223"/>
      <c r="D368" s="224" t="s">
        <v>137</v>
      </c>
      <c r="E368" s="225" t="s">
        <v>19</v>
      </c>
      <c r="F368" s="226" t="s">
        <v>485</v>
      </c>
      <c r="G368" s="223"/>
      <c r="H368" s="225" t="s">
        <v>19</v>
      </c>
      <c r="I368" s="227"/>
      <c r="J368" s="223"/>
      <c r="K368" s="223"/>
      <c r="L368" s="228"/>
      <c r="M368" s="229"/>
      <c r="N368" s="230"/>
      <c r="O368" s="230"/>
      <c r="P368" s="230"/>
      <c r="Q368" s="230"/>
      <c r="R368" s="230"/>
      <c r="S368" s="230"/>
      <c r="T368" s="23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2" t="s">
        <v>137</v>
      </c>
      <c r="AU368" s="232" t="s">
        <v>82</v>
      </c>
      <c r="AV368" s="13" t="s">
        <v>80</v>
      </c>
      <c r="AW368" s="13" t="s">
        <v>33</v>
      </c>
      <c r="AX368" s="13" t="s">
        <v>72</v>
      </c>
      <c r="AY368" s="232" t="s">
        <v>126</v>
      </c>
    </row>
    <row r="369" s="14" customFormat="1">
      <c r="A369" s="14"/>
      <c r="B369" s="233"/>
      <c r="C369" s="234"/>
      <c r="D369" s="224" t="s">
        <v>137</v>
      </c>
      <c r="E369" s="235" t="s">
        <v>19</v>
      </c>
      <c r="F369" s="236" t="s">
        <v>486</v>
      </c>
      <c r="G369" s="234"/>
      <c r="H369" s="237">
        <v>2760</v>
      </c>
      <c r="I369" s="238"/>
      <c r="J369" s="234"/>
      <c r="K369" s="234"/>
      <c r="L369" s="239"/>
      <c r="M369" s="240"/>
      <c r="N369" s="241"/>
      <c r="O369" s="241"/>
      <c r="P369" s="241"/>
      <c r="Q369" s="241"/>
      <c r="R369" s="241"/>
      <c r="S369" s="241"/>
      <c r="T369" s="242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3" t="s">
        <v>137</v>
      </c>
      <c r="AU369" s="243" t="s">
        <v>82</v>
      </c>
      <c r="AV369" s="14" t="s">
        <v>82</v>
      </c>
      <c r="AW369" s="14" t="s">
        <v>33</v>
      </c>
      <c r="AX369" s="14" t="s">
        <v>72</v>
      </c>
      <c r="AY369" s="243" t="s">
        <v>126</v>
      </c>
    </row>
    <row r="370" s="13" customFormat="1">
      <c r="A370" s="13"/>
      <c r="B370" s="222"/>
      <c r="C370" s="223"/>
      <c r="D370" s="224" t="s">
        <v>137</v>
      </c>
      <c r="E370" s="225" t="s">
        <v>19</v>
      </c>
      <c r="F370" s="226" t="s">
        <v>521</v>
      </c>
      <c r="G370" s="223"/>
      <c r="H370" s="225" t="s">
        <v>19</v>
      </c>
      <c r="I370" s="227"/>
      <c r="J370" s="223"/>
      <c r="K370" s="223"/>
      <c r="L370" s="228"/>
      <c r="M370" s="229"/>
      <c r="N370" s="230"/>
      <c r="O370" s="230"/>
      <c r="P370" s="230"/>
      <c r="Q370" s="230"/>
      <c r="R370" s="230"/>
      <c r="S370" s="230"/>
      <c r="T370" s="231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2" t="s">
        <v>137</v>
      </c>
      <c r="AU370" s="232" t="s">
        <v>82</v>
      </c>
      <c r="AV370" s="13" t="s">
        <v>80</v>
      </c>
      <c r="AW370" s="13" t="s">
        <v>33</v>
      </c>
      <c r="AX370" s="13" t="s">
        <v>72</v>
      </c>
      <c r="AY370" s="232" t="s">
        <v>126</v>
      </c>
    </row>
    <row r="371" s="14" customFormat="1">
      <c r="A371" s="14"/>
      <c r="B371" s="233"/>
      <c r="C371" s="234"/>
      <c r="D371" s="224" t="s">
        <v>137</v>
      </c>
      <c r="E371" s="235" t="s">
        <v>19</v>
      </c>
      <c r="F371" s="236" t="s">
        <v>253</v>
      </c>
      <c r="G371" s="234"/>
      <c r="H371" s="237">
        <v>82</v>
      </c>
      <c r="I371" s="238"/>
      <c r="J371" s="234"/>
      <c r="K371" s="234"/>
      <c r="L371" s="239"/>
      <c r="M371" s="240"/>
      <c r="N371" s="241"/>
      <c r="O371" s="241"/>
      <c r="P371" s="241"/>
      <c r="Q371" s="241"/>
      <c r="R371" s="241"/>
      <c r="S371" s="241"/>
      <c r="T371" s="242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3" t="s">
        <v>137</v>
      </c>
      <c r="AU371" s="243" t="s">
        <v>82</v>
      </c>
      <c r="AV371" s="14" t="s">
        <v>82</v>
      </c>
      <c r="AW371" s="14" t="s">
        <v>33</v>
      </c>
      <c r="AX371" s="14" t="s">
        <v>72</v>
      </c>
      <c r="AY371" s="243" t="s">
        <v>126</v>
      </c>
    </row>
    <row r="372" s="15" customFormat="1">
      <c r="A372" s="15"/>
      <c r="B372" s="244"/>
      <c r="C372" s="245"/>
      <c r="D372" s="224" t="s">
        <v>137</v>
      </c>
      <c r="E372" s="246" t="s">
        <v>19</v>
      </c>
      <c r="F372" s="247" t="s">
        <v>142</v>
      </c>
      <c r="G372" s="245"/>
      <c r="H372" s="248">
        <v>2842</v>
      </c>
      <c r="I372" s="249"/>
      <c r="J372" s="245"/>
      <c r="K372" s="245"/>
      <c r="L372" s="250"/>
      <c r="M372" s="251"/>
      <c r="N372" s="252"/>
      <c r="O372" s="252"/>
      <c r="P372" s="252"/>
      <c r="Q372" s="252"/>
      <c r="R372" s="252"/>
      <c r="S372" s="252"/>
      <c r="T372" s="253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54" t="s">
        <v>137</v>
      </c>
      <c r="AU372" s="254" t="s">
        <v>82</v>
      </c>
      <c r="AV372" s="15" t="s">
        <v>133</v>
      </c>
      <c r="AW372" s="15" t="s">
        <v>33</v>
      </c>
      <c r="AX372" s="15" t="s">
        <v>80</v>
      </c>
      <c r="AY372" s="254" t="s">
        <v>126</v>
      </c>
    </row>
    <row r="373" s="2" customFormat="1" ht="24.15" customHeight="1">
      <c r="A373" s="38"/>
      <c r="B373" s="39"/>
      <c r="C373" s="204" t="s">
        <v>522</v>
      </c>
      <c r="D373" s="204" t="s">
        <v>128</v>
      </c>
      <c r="E373" s="205" t="s">
        <v>523</v>
      </c>
      <c r="F373" s="206" t="s">
        <v>524</v>
      </c>
      <c r="G373" s="207" t="s">
        <v>131</v>
      </c>
      <c r="H373" s="208">
        <v>82</v>
      </c>
      <c r="I373" s="209"/>
      <c r="J373" s="210">
        <f>ROUND(I373*H373,2)</f>
        <v>0</v>
      </c>
      <c r="K373" s="206" t="s">
        <v>132</v>
      </c>
      <c r="L373" s="44"/>
      <c r="M373" s="211" t="s">
        <v>19</v>
      </c>
      <c r="N373" s="212" t="s">
        <v>43</v>
      </c>
      <c r="O373" s="84"/>
      <c r="P373" s="213">
        <f>O373*H373</f>
        <v>0</v>
      </c>
      <c r="Q373" s="213">
        <v>0</v>
      </c>
      <c r="R373" s="213">
        <f>Q373*H373</f>
        <v>0</v>
      </c>
      <c r="S373" s="213">
        <v>0</v>
      </c>
      <c r="T373" s="214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15" t="s">
        <v>133</v>
      </c>
      <c r="AT373" s="215" t="s">
        <v>128</v>
      </c>
      <c r="AU373" s="215" t="s">
        <v>82</v>
      </c>
      <c r="AY373" s="17" t="s">
        <v>126</v>
      </c>
      <c r="BE373" s="216">
        <f>IF(N373="základní",J373,0)</f>
        <v>0</v>
      </c>
      <c r="BF373" s="216">
        <f>IF(N373="snížená",J373,0)</f>
        <v>0</v>
      </c>
      <c r="BG373" s="216">
        <f>IF(N373="zákl. přenesená",J373,0)</f>
        <v>0</v>
      </c>
      <c r="BH373" s="216">
        <f>IF(N373="sníž. přenesená",J373,0)</f>
        <v>0</v>
      </c>
      <c r="BI373" s="216">
        <f>IF(N373="nulová",J373,0)</f>
        <v>0</v>
      </c>
      <c r="BJ373" s="17" t="s">
        <v>80</v>
      </c>
      <c r="BK373" s="216">
        <f>ROUND(I373*H373,2)</f>
        <v>0</v>
      </c>
      <c r="BL373" s="17" t="s">
        <v>133</v>
      </c>
      <c r="BM373" s="215" t="s">
        <v>525</v>
      </c>
    </row>
    <row r="374" s="2" customFormat="1">
      <c r="A374" s="38"/>
      <c r="B374" s="39"/>
      <c r="C374" s="40"/>
      <c r="D374" s="217" t="s">
        <v>135</v>
      </c>
      <c r="E374" s="40"/>
      <c r="F374" s="218" t="s">
        <v>526</v>
      </c>
      <c r="G374" s="40"/>
      <c r="H374" s="40"/>
      <c r="I374" s="219"/>
      <c r="J374" s="40"/>
      <c r="K374" s="40"/>
      <c r="L374" s="44"/>
      <c r="M374" s="220"/>
      <c r="N374" s="221"/>
      <c r="O374" s="84"/>
      <c r="P374" s="84"/>
      <c r="Q374" s="84"/>
      <c r="R374" s="84"/>
      <c r="S374" s="84"/>
      <c r="T374" s="85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135</v>
      </c>
      <c r="AU374" s="17" t="s">
        <v>82</v>
      </c>
    </row>
    <row r="375" s="13" customFormat="1">
      <c r="A375" s="13"/>
      <c r="B375" s="222"/>
      <c r="C375" s="223"/>
      <c r="D375" s="224" t="s">
        <v>137</v>
      </c>
      <c r="E375" s="225" t="s">
        <v>19</v>
      </c>
      <c r="F375" s="226" t="s">
        <v>521</v>
      </c>
      <c r="G375" s="223"/>
      <c r="H375" s="225" t="s">
        <v>19</v>
      </c>
      <c r="I375" s="227"/>
      <c r="J375" s="223"/>
      <c r="K375" s="223"/>
      <c r="L375" s="228"/>
      <c r="M375" s="229"/>
      <c r="N375" s="230"/>
      <c r="O375" s="230"/>
      <c r="P375" s="230"/>
      <c r="Q375" s="230"/>
      <c r="R375" s="230"/>
      <c r="S375" s="230"/>
      <c r="T375" s="23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2" t="s">
        <v>137</v>
      </c>
      <c r="AU375" s="232" t="s">
        <v>82</v>
      </c>
      <c r="AV375" s="13" t="s">
        <v>80</v>
      </c>
      <c r="AW375" s="13" t="s">
        <v>33</v>
      </c>
      <c r="AX375" s="13" t="s">
        <v>72</v>
      </c>
      <c r="AY375" s="232" t="s">
        <v>126</v>
      </c>
    </row>
    <row r="376" s="14" customFormat="1">
      <c r="A376" s="14"/>
      <c r="B376" s="233"/>
      <c r="C376" s="234"/>
      <c r="D376" s="224" t="s">
        <v>137</v>
      </c>
      <c r="E376" s="235" t="s">
        <v>19</v>
      </c>
      <c r="F376" s="236" t="s">
        <v>253</v>
      </c>
      <c r="G376" s="234"/>
      <c r="H376" s="237">
        <v>82</v>
      </c>
      <c r="I376" s="238"/>
      <c r="J376" s="234"/>
      <c r="K376" s="234"/>
      <c r="L376" s="239"/>
      <c r="M376" s="240"/>
      <c r="N376" s="241"/>
      <c r="O376" s="241"/>
      <c r="P376" s="241"/>
      <c r="Q376" s="241"/>
      <c r="R376" s="241"/>
      <c r="S376" s="241"/>
      <c r="T376" s="242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3" t="s">
        <v>137</v>
      </c>
      <c r="AU376" s="243" t="s">
        <v>82</v>
      </c>
      <c r="AV376" s="14" t="s">
        <v>82</v>
      </c>
      <c r="AW376" s="14" t="s">
        <v>33</v>
      </c>
      <c r="AX376" s="14" t="s">
        <v>80</v>
      </c>
      <c r="AY376" s="243" t="s">
        <v>126</v>
      </c>
    </row>
    <row r="377" s="2" customFormat="1" ht="24.15" customHeight="1">
      <c r="A377" s="38"/>
      <c r="B377" s="39"/>
      <c r="C377" s="204" t="s">
        <v>527</v>
      </c>
      <c r="D377" s="204" t="s">
        <v>128</v>
      </c>
      <c r="E377" s="205" t="s">
        <v>528</v>
      </c>
      <c r="F377" s="206" t="s">
        <v>529</v>
      </c>
      <c r="G377" s="207" t="s">
        <v>131</v>
      </c>
      <c r="H377" s="208">
        <v>1380</v>
      </c>
      <c r="I377" s="209"/>
      <c r="J377" s="210">
        <f>ROUND(I377*H377,2)</f>
        <v>0</v>
      </c>
      <c r="K377" s="206" t="s">
        <v>132</v>
      </c>
      <c r="L377" s="44"/>
      <c r="M377" s="211" t="s">
        <v>19</v>
      </c>
      <c r="N377" s="212" t="s">
        <v>43</v>
      </c>
      <c r="O377" s="84"/>
      <c r="P377" s="213">
        <f>O377*H377</f>
        <v>0</v>
      </c>
      <c r="Q377" s="213">
        <v>0</v>
      </c>
      <c r="R377" s="213">
        <f>Q377*H377</f>
        <v>0</v>
      </c>
      <c r="S377" s="213">
        <v>0</v>
      </c>
      <c r="T377" s="214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15" t="s">
        <v>133</v>
      </c>
      <c r="AT377" s="215" t="s">
        <v>128</v>
      </c>
      <c r="AU377" s="215" t="s">
        <v>82</v>
      </c>
      <c r="AY377" s="17" t="s">
        <v>126</v>
      </c>
      <c r="BE377" s="216">
        <f>IF(N377="základní",J377,0)</f>
        <v>0</v>
      </c>
      <c r="BF377" s="216">
        <f>IF(N377="snížená",J377,0)</f>
        <v>0</v>
      </c>
      <c r="BG377" s="216">
        <f>IF(N377="zákl. přenesená",J377,0)</f>
        <v>0</v>
      </c>
      <c r="BH377" s="216">
        <f>IF(N377="sníž. přenesená",J377,0)</f>
        <v>0</v>
      </c>
      <c r="BI377" s="216">
        <f>IF(N377="nulová",J377,0)</f>
        <v>0</v>
      </c>
      <c r="BJ377" s="17" t="s">
        <v>80</v>
      </c>
      <c r="BK377" s="216">
        <f>ROUND(I377*H377,2)</f>
        <v>0</v>
      </c>
      <c r="BL377" s="17" t="s">
        <v>133</v>
      </c>
      <c r="BM377" s="215" t="s">
        <v>530</v>
      </c>
    </row>
    <row r="378" s="2" customFormat="1">
      <c r="A378" s="38"/>
      <c r="B378" s="39"/>
      <c r="C378" s="40"/>
      <c r="D378" s="217" t="s">
        <v>135</v>
      </c>
      <c r="E378" s="40"/>
      <c r="F378" s="218" t="s">
        <v>531</v>
      </c>
      <c r="G378" s="40"/>
      <c r="H378" s="40"/>
      <c r="I378" s="219"/>
      <c r="J378" s="40"/>
      <c r="K378" s="40"/>
      <c r="L378" s="44"/>
      <c r="M378" s="220"/>
      <c r="N378" s="221"/>
      <c r="O378" s="84"/>
      <c r="P378" s="84"/>
      <c r="Q378" s="84"/>
      <c r="R378" s="84"/>
      <c r="S378" s="84"/>
      <c r="T378" s="85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135</v>
      </c>
      <c r="AU378" s="17" t="s">
        <v>82</v>
      </c>
    </row>
    <row r="379" s="13" customFormat="1">
      <c r="A379" s="13"/>
      <c r="B379" s="222"/>
      <c r="C379" s="223"/>
      <c r="D379" s="224" t="s">
        <v>137</v>
      </c>
      <c r="E379" s="225" t="s">
        <v>19</v>
      </c>
      <c r="F379" s="226" t="s">
        <v>485</v>
      </c>
      <c r="G379" s="223"/>
      <c r="H379" s="225" t="s">
        <v>19</v>
      </c>
      <c r="I379" s="227"/>
      <c r="J379" s="223"/>
      <c r="K379" s="223"/>
      <c r="L379" s="228"/>
      <c r="M379" s="229"/>
      <c r="N379" s="230"/>
      <c r="O379" s="230"/>
      <c r="P379" s="230"/>
      <c r="Q379" s="230"/>
      <c r="R379" s="230"/>
      <c r="S379" s="230"/>
      <c r="T379" s="23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2" t="s">
        <v>137</v>
      </c>
      <c r="AU379" s="232" t="s">
        <v>82</v>
      </c>
      <c r="AV379" s="13" t="s">
        <v>80</v>
      </c>
      <c r="AW379" s="13" t="s">
        <v>33</v>
      </c>
      <c r="AX379" s="13" t="s">
        <v>72</v>
      </c>
      <c r="AY379" s="232" t="s">
        <v>126</v>
      </c>
    </row>
    <row r="380" s="14" customFormat="1">
      <c r="A380" s="14"/>
      <c r="B380" s="233"/>
      <c r="C380" s="234"/>
      <c r="D380" s="224" t="s">
        <v>137</v>
      </c>
      <c r="E380" s="235" t="s">
        <v>19</v>
      </c>
      <c r="F380" s="236" t="s">
        <v>510</v>
      </c>
      <c r="G380" s="234"/>
      <c r="H380" s="237">
        <v>1380</v>
      </c>
      <c r="I380" s="238"/>
      <c r="J380" s="234"/>
      <c r="K380" s="234"/>
      <c r="L380" s="239"/>
      <c r="M380" s="240"/>
      <c r="N380" s="241"/>
      <c r="O380" s="241"/>
      <c r="P380" s="241"/>
      <c r="Q380" s="241"/>
      <c r="R380" s="241"/>
      <c r="S380" s="241"/>
      <c r="T380" s="242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3" t="s">
        <v>137</v>
      </c>
      <c r="AU380" s="243" t="s">
        <v>82</v>
      </c>
      <c r="AV380" s="14" t="s">
        <v>82</v>
      </c>
      <c r="AW380" s="14" t="s">
        <v>33</v>
      </c>
      <c r="AX380" s="14" t="s">
        <v>80</v>
      </c>
      <c r="AY380" s="243" t="s">
        <v>126</v>
      </c>
    </row>
    <row r="381" s="2" customFormat="1" ht="24.15" customHeight="1">
      <c r="A381" s="38"/>
      <c r="B381" s="39"/>
      <c r="C381" s="204" t="s">
        <v>532</v>
      </c>
      <c r="D381" s="204" t="s">
        <v>128</v>
      </c>
      <c r="E381" s="205" t="s">
        <v>533</v>
      </c>
      <c r="F381" s="206" t="s">
        <v>534</v>
      </c>
      <c r="G381" s="207" t="s">
        <v>131</v>
      </c>
      <c r="H381" s="208">
        <v>1380</v>
      </c>
      <c r="I381" s="209"/>
      <c r="J381" s="210">
        <f>ROUND(I381*H381,2)</f>
        <v>0</v>
      </c>
      <c r="K381" s="206" t="s">
        <v>132</v>
      </c>
      <c r="L381" s="44"/>
      <c r="M381" s="211" t="s">
        <v>19</v>
      </c>
      <c r="N381" s="212" t="s">
        <v>43</v>
      </c>
      <c r="O381" s="84"/>
      <c r="P381" s="213">
        <f>O381*H381</f>
        <v>0</v>
      </c>
      <c r="Q381" s="213">
        <v>0</v>
      </c>
      <c r="R381" s="213">
        <f>Q381*H381</f>
        <v>0</v>
      </c>
      <c r="S381" s="213">
        <v>0</v>
      </c>
      <c r="T381" s="214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15" t="s">
        <v>133</v>
      </c>
      <c r="AT381" s="215" t="s">
        <v>128</v>
      </c>
      <c r="AU381" s="215" t="s">
        <v>82</v>
      </c>
      <c r="AY381" s="17" t="s">
        <v>126</v>
      </c>
      <c r="BE381" s="216">
        <f>IF(N381="základní",J381,0)</f>
        <v>0</v>
      </c>
      <c r="BF381" s="216">
        <f>IF(N381="snížená",J381,0)</f>
        <v>0</v>
      </c>
      <c r="BG381" s="216">
        <f>IF(N381="zákl. přenesená",J381,0)</f>
        <v>0</v>
      </c>
      <c r="BH381" s="216">
        <f>IF(N381="sníž. přenesená",J381,0)</f>
        <v>0</v>
      </c>
      <c r="BI381" s="216">
        <f>IF(N381="nulová",J381,0)</f>
        <v>0</v>
      </c>
      <c r="BJ381" s="17" t="s">
        <v>80</v>
      </c>
      <c r="BK381" s="216">
        <f>ROUND(I381*H381,2)</f>
        <v>0</v>
      </c>
      <c r="BL381" s="17" t="s">
        <v>133</v>
      </c>
      <c r="BM381" s="215" t="s">
        <v>535</v>
      </c>
    </row>
    <row r="382" s="2" customFormat="1">
      <c r="A382" s="38"/>
      <c r="B382" s="39"/>
      <c r="C382" s="40"/>
      <c r="D382" s="217" t="s">
        <v>135</v>
      </c>
      <c r="E382" s="40"/>
      <c r="F382" s="218" t="s">
        <v>536</v>
      </c>
      <c r="G382" s="40"/>
      <c r="H382" s="40"/>
      <c r="I382" s="219"/>
      <c r="J382" s="40"/>
      <c r="K382" s="40"/>
      <c r="L382" s="44"/>
      <c r="M382" s="220"/>
      <c r="N382" s="221"/>
      <c r="O382" s="84"/>
      <c r="P382" s="84"/>
      <c r="Q382" s="84"/>
      <c r="R382" s="84"/>
      <c r="S382" s="84"/>
      <c r="T382" s="85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135</v>
      </c>
      <c r="AU382" s="17" t="s">
        <v>82</v>
      </c>
    </row>
    <row r="383" s="13" customFormat="1">
      <c r="A383" s="13"/>
      <c r="B383" s="222"/>
      <c r="C383" s="223"/>
      <c r="D383" s="224" t="s">
        <v>137</v>
      </c>
      <c r="E383" s="225" t="s">
        <v>19</v>
      </c>
      <c r="F383" s="226" t="s">
        <v>485</v>
      </c>
      <c r="G383" s="223"/>
      <c r="H383" s="225" t="s">
        <v>19</v>
      </c>
      <c r="I383" s="227"/>
      <c r="J383" s="223"/>
      <c r="K383" s="223"/>
      <c r="L383" s="228"/>
      <c r="M383" s="229"/>
      <c r="N383" s="230"/>
      <c r="O383" s="230"/>
      <c r="P383" s="230"/>
      <c r="Q383" s="230"/>
      <c r="R383" s="230"/>
      <c r="S383" s="230"/>
      <c r="T383" s="23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2" t="s">
        <v>137</v>
      </c>
      <c r="AU383" s="232" t="s">
        <v>82</v>
      </c>
      <c r="AV383" s="13" t="s">
        <v>80</v>
      </c>
      <c r="AW383" s="13" t="s">
        <v>33</v>
      </c>
      <c r="AX383" s="13" t="s">
        <v>72</v>
      </c>
      <c r="AY383" s="232" t="s">
        <v>126</v>
      </c>
    </row>
    <row r="384" s="14" customFormat="1">
      <c r="A384" s="14"/>
      <c r="B384" s="233"/>
      <c r="C384" s="234"/>
      <c r="D384" s="224" t="s">
        <v>137</v>
      </c>
      <c r="E384" s="235" t="s">
        <v>19</v>
      </c>
      <c r="F384" s="236" t="s">
        <v>510</v>
      </c>
      <c r="G384" s="234"/>
      <c r="H384" s="237">
        <v>1380</v>
      </c>
      <c r="I384" s="238"/>
      <c r="J384" s="234"/>
      <c r="K384" s="234"/>
      <c r="L384" s="239"/>
      <c r="M384" s="240"/>
      <c r="N384" s="241"/>
      <c r="O384" s="241"/>
      <c r="P384" s="241"/>
      <c r="Q384" s="241"/>
      <c r="R384" s="241"/>
      <c r="S384" s="241"/>
      <c r="T384" s="242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3" t="s">
        <v>137</v>
      </c>
      <c r="AU384" s="243" t="s">
        <v>82</v>
      </c>
      <c r="AV384" s="14" t="s">
        <v>82</v>
      </c>
      <c r="AW384" s="14" t="s">
        <v>33</v>
      </c>
      <c r="AX384" s="14" t="s">
        <v>80</v>
      </c>
      <c r="AY384" s="243" t="s">
        <v>126</v>
      </c>
    </row>
    <row r="385" s="2" customFormat="1" ht="44.25" customHeight="1">
      <c r="A385" s="38"/>
      <c r="B385" s="39"/>
      <c r="C385" s="204" t="s">
        <v>537</v>
      </c>
      <c r="D385" s="204" t="s">
        <v>128</v>
      </c>
      <c r="E385" s="205" t="s">
        <v>538</v>
      </c>
      <c r="F385" s="206" t="s">
        <v>539</v>
      </c>
      <c r="G385" s="207" t="s">
        <v>131</v>
      </c>
      <c r="H385" s="208">
        <v>82</v>
      </c>
      <c r="I385" s="209"/>
      <c r="J385" s="210">
        <f>ROUND(I385*H385,2)</f>
        <v>0</v>
      </c>
      <c r="K385" s="206" t="s">
        <v>132</v>
      </c>
      <c r="L385" s="44"/>
      <c r="M385" s="211" t="s">
        <v>19</v>
      </c>
      <c r="N385" s="212" t="s">
        <v>43</v>
      </c>
      <c r="O385" s="84"/>
      <c r="P385" s="213">
        <f>O385*H385</f>
        <v>0</v>
      </c>
      <c r="Q385" s="213">
        <v>0.089219999999999994</v>
      </c>
      <c r="R385" s="213">
        <f>Q385*H385</f>
        <v>7.3160399999999992</v>
      </c>
      <c r="S385" s="213">
        <v>0</v>
      </c>
      <c r="T385" s="214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15" t="s">
        <v>133</v>
      </c>
      <c r="AT385" s="215" t="s">
        <v>128</v>
      </c>
      <c r="AU385" s="215" t="s">
        <v>82</v>
      </c>
      <c r="AY385" s="17" t="s">
        <v>126</v>
      </c>
      <c r="BE385" s="216">
        <f>IF(N385="základní",J385,0)</f>
        <v>0</v>
      </c>
      <c r="BF385" s="216">
        <f>IF(N385="snížená",J385,0)</f>
        <v>0</v>
      </c>
      <c r="BG385" s="216">
        <f>IF(N385="zákl. přenesená",J385,0)</f>
        <v>0</v>
      </c>
      <c r="BH385" s="216">
        <f>IF(N385="sníž. přenesená",J385,0)</f>
        <v>0</v>
      </c>
      <c r="BI385" s="216">
        <f>IF(N385="nulová",J385,0)</f>
        <v>0</v>
      </c>
      <c r="BJ385" s="17" t="s">
        <v>80</v>
      </c>
      <c r="BK385" s="216">
        <f>ROUND(I385*H385,2)</f>
        <v>0</v>
      </c>
      <c r="BL385" s="17" t="s">
        <v>133</v>
      </c>
      <c r="BM385" s="215" t="s">
        <v>540</v>
      </c>
    </row>
    <row r="386" s="2" customFormat="1">
      <c r="A386" s="38"/>
      <c r="B386" s="39"/>
      <c r="C386" s="40"/>
      <c r="D386" s="217" t="s">
        <v>135</v>
      </c>
      <c r="E386" s="40"/>
      <c r="F386" s="218" t="s">
        <v>541</v>
      </c>
      <c r="G386" s="40"/>
      <c r="H386" s="40"/>
      <c r="I386" s="219"/>
      <c r="J386" s="40"/>
      <c r="K386" s="40"/>
      <c r="L386" s="44"/>
      <c r="M386" s="220"/>
      <c r="N386" s="221"/>
      <c r="O386" s="84"/>
      <c r="P386" s="84"/>
      <c r="Q386" s="84"/>
      <c r="R386" s="84"/>
      <c r="S386" s="84"/>
      <c r="T386" s="85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135</v>
      </c>
      <c r="AU386" s="17" t="s">
        <v>82</v>
      </c>
    </row>
    <row r="387" s="13" customFormat="1">
      <c r="A387" s="13"/>
      <c r="B387" s="222"/>
      <c r="C387" s="223"/>
      <c r="D387" s="224" t="s">
        <v>137</v>
      </c>
      <c r="E387" s="225" t="s">
        <v>19</v>
      </c>
      <c r="F387" s="226" t="s">
        <v>542</v>
      </c>
      <c r="G387" s="223"/>
      <c r="H387" s="225" t="s">
        <v>19</v>
      </c>
      <c r="I387" s="227"/>
      <c r="J387" s="223"/>
      <c r="K387" s="223"/>
      <c r="L387" s="228"/>
      <c r="M387" s="229"/>
      <c r="N387" s="230"/>
      <c r="O387" s="230"/>
      <c r="P387" s="230"/>
      <c r="Q387" s="230"/>
      <c r="R387" s="230"/>
      <c r="S387" s="230"/>
      <c r="T387" s="23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2" t="s">
        <v>137</v>
      </c>
      <c r="AU387" s="232" t="s">
        <v>82</v>
      </c>
      <c r="AV387" s="13" t="s">
        <v>80</v>
      </c>
      <c r="AW387" s="13" t="s">
        <v>33</v>
      </c>
      <c r="AX387" s="13" t="s">
        <v>72</v>
      </c>
      <c r="AY387" s="232" t="s">
        <v>126</v>
      </c>
    </row>
    <row r="388" s="14" customFormat="1">
      <c r="A388" s="14"/>
      <c r="B388" s="233"/>
      <c r="C388" s="234"/>
      <c r="D388" s="224" t="s">
        <v>137</v>
      </c>
      <c r="E388" s="235" t="s">
        <v>19</v>
      </c>
      <c r="F388" s="236" t="s">
        <v>543</v>
      </c>
      <c r="G388" s="234"/>
      <c r="H388" s="237">
        <v>70</v>
      </c>
      <c r="I388" s="238"/>
      <c r="J388" s="234"/>
      <c r="K388" s="234"/>
      <c r="L388" s="239"/>
      <c r="M388" s="240"/>
      <c r="N388" s="241"/>
      <c r="O388" s="241"/>
      <c r="P388" s="241"/>
      <c r="Q388" s="241"/>
      <c r="R388" s="241"/>
      <c r="S388" s="241"/>
      <c r="T388" s="24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3" t="s">
        <v>137</v>
      </c>
      <c r="AU388" s="243" t="s">
        <v>82</v>
      </c>
      <c r="AV388" s="14" t="s">
        <v>82</v>
      </c>
      <c r="AW388" s="14" t="s">
        <v>33</v>
      </c>
      <c r="AX388" s="14" t="s">
        <v>72</v>
      </c>
      <c r="AY388" s="243" t="s">
        <v>126</v>
      </c>
    </row>
    <row r="389" s="13" customFormat="1">
      <c r="A389" s="13"/>
      <c r="B389" s="222"/>
      <c r="C389" s="223"/>
      <c r="D389" s="224" t="s">
        <v>137</v>
      </c>
      <c r="E389" s="225" t="s">
        <v>19</v>
      </c>
      <c r="F389" s="226" t="s">
        <v>544</v>
      </c>
      <c r="G389" s="223"/>
      <c r="H389" s="225" t="s">
        <v>19</v>
      </c>
      <c r="I389" s="227"/>
      <c r="J389" s="223"/>
      <c r="K389" s="223"/>
      <c r="L389" s="228"/>
      <c r="M389" s="229"/>
      <c r="N389" s="230"/>
      <c r="O389" s="230"/>
      <c r="P389" s="230"/>
      <c r="Q389" s="230"/>
      <c r="R389" s="230"/>
      <c r="S389" s="230"/>
      <c r="T389" s="231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2" t="s">
        <v>137</v>
      </c>
      <c r="AU389" s="232" t="s">
        <v>82</v>
      </c>
      <c r="AV389" s="13" t="s">
        <v>80</v>
      </c>
      <c r="AW389" s="13" t="s">
        <v>33</v>
      </c>
      <c r="AX389" s="13" t="s">
        <v>72</v>
      </c>
      <c r="AY389" s="232" t="s">
        <v>126</v>
      </c>
    </row>
    <row r="390" s="14" customFormat="1">
      <c r="A390" s="14"/>
      <c r="B390" s="233"/>
      <c r="C390" s="234"/>
      <c r="D390" s="224" t="s">
        <v>137</v>
      </c>
      <c r="E390" s="235" t="s">
        <v>19</v>
      </c>
      <c r="F390" s="236" t="s">
        <v>545</v>
      </c>
      <c r="G390" s="234"/>
      <c r="H390" s="237">
        <v>12</v>
      </c>
      <c r="I390" s="238"/>
      <c r="J390" s="234"/>
      <c r="K390" s="234"/>
      <c r="L390" s="239"/>
      <c r="M390" s="240"/>
      <c r="N390" s="241"/>
      <c r="O390" s="241"/>
      <c r="P390" s="241"/>
      <c r="Q390" s="241"/>
      <c r="R390" s="241"/>
      <c r="S390" s="241"/>
      <c r="T390" s="242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3" t="s">
        <v>137</v>
      </c>
      <c r="AU390" s="243" t="s">
        <v>82</v>
      </c>
      <c r="AV390" s="14" t="s">
        <v>82</v>
      </c>
      <c r="AW390" s="14" t="s">
        <v>33</v>
      </c>
      <c r="AX390" s="14" t="s">
        <v>72</v>
      </c>
      <c r="AY390" s="243" t="s">
        <v>126</v>
      </c>
    </row>
    <row r="391" s="15" customFormat="1">
      <c r="A391" s="15"/>
      <c r="B391" s="244"/>
      <c r="C391" s="245"/>
      <c r="D391" s="224" t="s">
        <v>137</v>
      </c>
      <c r="E391" s="246" t="s">
        <v>19</v>
      </c>
      <c r="F391" s="247" t="s">
        <v>142</v>
      </c>
      <c r="G391" s="245"/>
      <c r="H391" s="248">
        <v>82</v>
      </c>
      <c r="I391" s="249"/>
      <c r="J391" s="245"/>
      <c r="K391" s="245"/>
      <c r="L391" s="250"/>
      <c r="M391" s="251"/>
      <c r="N391" s="252"/>
      <c r="O391" s="252"/>
      <c r="P391" s="252"/>
      <c r="Q391" s="252"/>
      <c r="R391" s="252"/>
      <c r="S391" s="252"/>
      <c r="T391" s="253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54" t="s">
        <v>137</v>
      </c>
      <c r="AU391" s="254" t="s">
        <v>82</v>
      </c>
      <c r="AV391" s="15" t="s">
        <v>133</v>
      </c>
      <c r="AW391" s="15" t="s">
        <v>33</v>
      </c>
      <c r="AX391" s="15" t="s">
        <v>80</v>
      </c>
      <c r="AY391" s="254" t="s">
        <v>126</v>
      </c>
    </row>
    <row r="392" s="2" customFormat="1" ht="16.5" customHeight="1">
      <c r="A392" s="38"/>
      <c r="B392" s="39"/>
      <c r="C392" s="256" t="s">
        <v>546</v>
      </c>
      <c r="D392" s="256" t="s">
        <v>365</v>
      </c>
      <c r="E392" s="257" t="s">
        <v>547</v>
      </c>
      <c r="F392" s="258" t="s">
        <v>548</v>
      </c>
      <c r="G392" s="259" t="s">
        <v>131</v>
      </c>
      <c r="H392" s="260">
        <v>12.359999999999999</v>
      </c>
      <c r="I392" s="261"/>
      <c r="J392" s="262">
        <f>ROUND(I392*H392,2)</f>
        <v>0</v>
      </c>
      <c r="K392" s="258" t="s">
        <v>132</v>
      </c>
      <c r="L392" s="263"/>
      <c r="M392" s="264" t="s">
        <v>19</v>
      </c>
      <c r="N392" s="265" t="s">
        <v>43</v>
      </c>
      <c r="O392" s="84"/>
      <c r="P392" s="213">
        <f>O392*H392</f>
        <v>0</v>
      </c>
      <c r="Q392" s="213">
        <v>0.13100000000000001</v>
      </c>
      <c r="R392" s="213">
        <f>Q392*H392</f>
        <v>1.6191599999999999</v>
      </c>
      <c r="S392" s="213">
        <v>0</v>
      </c>
      <c r="T392" s="214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15" t="s">
        <v>184</v>
      </c>
      <c r="AT392" s="215" t="s">
        <v>365</v>
      </c>
      <c r="AU392" s="215" t="s">
        <v>82</v>
      </c>
      <c r="AY392" s="17" t="s">
        <v>126</v>
      </c>
      <c r="BE392" s="216">
        <f>IF(N392="základní",J392,0)</f>
        <v>0</v>
      </c>
      <c r="BF392" s="216">
        <f>IF(N392="snížená",J392,0)</f>
        <v>0</v>
      </c>
      <c r="BG392" s="216">
        <f>IF(N392="zákl. přenesená",J392,0)</f>
        <v>0</v>
      </c>
      <c r="BH392" s="216">
        <f>IF(N392="sníž. přenesená",J392,0)</f>
        <v>0</v>
      </c>
      <c r="BI392" s="216">
        <f>IF(N392="nulová",J392,0)</f>
        <v>0</v>
      </c>
      <c r="BJ392" s="17" t="s">
        <v>80</v>
      </c>
      <c r="BK392" s="216">
        <f>ROUND(I392*H392,2)</f>
        <v>0</v>
      </c>
      <c r="BL392" s="17" t="s">
        <v>133</v>
      </c>
      <c r="BM392" s="215" t="s">
        <v>549</v>
      </c>
    </row>
    <row r="393" s="14" customFormat="1">
      <c r="A393" s="14"/>
      <c r="B393" s="233"/>
      <c r="C393" s="234"/>
      <c r="D393" s="224" t="s">
        <v>137</v>
      </c>
      <c r="E393" s="234"/>
      <c r="F393" s="236" t="s">
        <v>550</v>
      </c>
      <c r="G393" s="234"/>
      <c r="H393" s="237">
        <v>12.359999999999999</v>
      </c>
      <c r="I393" s="238"/>
      <c r="J393" s="234"/>
      <c r="K393" s="234"/>
      <c r="L393" s="239"/>
      <c r="M393" s="240"/>
      <c r="N393" s="241"/>
      <c r="O393" s="241"/>
      <c r="P393" s="241"/>
      <c r="Q393" s="241"/>
      <c r="R393" s="241"/>
      <c r="S393" s="241"/>
      <c r="T393" s="242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3" t="s">
        <v>137</v>
      </c>
      <c r="AU393" s="243" t="s">
        <v>82</v>
      </c>
      <c r="AV393" s="14" t="s">
        <v>82</v>
      </c>
      <c r="AW393" s="14" t="s">
        <v>4</v>
      </c>
      <c r="AX393" s="14" t="s">
        <v>80</v>
      </c>
      <c r="AY393" s="243" t="s">
        <v>126</v>
      </c>
    </row>
    <row r="394" s="2" customFormat="1" ht="37.8" customHeight="1">
      <c r="A394" s="38"/>
      <c r="B394" s="39"/>
      <c r="C394" s="204" t="s">
        <v>551</v>
      </c>
      <c r="D394" s="204" t="s">
        <v>128</v>
      </c>
      <c r="E394" s="205" t="s">
        <v>552</v>
      </c>
      <c r="F394" s="206" t="s">
        <v>553</v>
      </c>
      <c r="G394" s="207" t="s">
        <v>131</v>
      </c>
      <c r="H394" s="208">
        <v>301</v>
      </c>
      <c r="I394" s="209"/>
      <c r="J394" s="210">
        <f>ROUND(I394*H394,2)</f>
        <v>0</v>
      </c>
      <c r="K394" s="206" t="s">
        <v>132</v>
      </c>
      <c r="L394" s="44"/>
      <c r="M394" s="211" t="s">
        <v>19</v>
      </c>
      <c r="N394" s="212" t="s">
        <v>43</v>
      </c>
      <c r="O394" s="84"/>
      <c r="P394" s="213">
        <f>O394*H394</f>
        <v>0</v>
      </c>
      <c r="Q394" s="213">
        <v>0.089219999999999994</v>
      </c>
      <c r="R394" s="213">
        <f>Q394*H394</f>
        <v>26.855219999999999</v>
      </c>
      <c r="S394" s="213">
        <v>0</v>
      </c>
      <c r="T394" s="214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15" t="s">
        <v>133</v>
      </c>
      <c r="AT394" s="215" t="s">
        <v>128</v>
      </c>
      <c r="AU394" s="215" t="s">
        <v>82</v>
      </c>
      <c r="AY394" s="17" t="s">
        <v>126</v>
      </c>
      <c r="BE394" s="216">
        <f>IF(N394="základní",J394,0)</f>
        <v>0</v>
      </c>
      <c r="BF394" s="216">
        <f>IF(N394="snížená",J394,0)</f>
        <v>0</v>
      </c>
      <c r="BG394" s="216">
        <f>IF(N394="zákl. přenesená",J394,0)</f>
        <v>0</v>
      </c>
      <c r="BH394" s="216">
        <f>IF(N394="sníž. přenesená",J394,0)</f>
        <v>0</v>
      </c>
      <c r="BI394" s="216">
        <f>IF(N394="nulová",J394,0)</f>
        <v>0</v>
      </c>
      <c r="BJ394" s="17" t="s">
        <v>80</v>
      </c>
      <c r="BK394" s="216">
        <f>ROUND(I394*H394,2)</f>
        <v>0</v>
      </c>
      <c r="BL394" s="17" t="s">
        <v>133</v>
      </c>
      <c r="BM394" s="215" t="s">
        <v>554</v>
      </c>
    </row>
    <row r="395" s="2" customFormat="1">
      <c r="A395" s="38"/>
      <c r="B395" s="39"/>
      <c r="C395" s="40"/>
      <c r="D395" s="217" t="s">
        <v>135</v>
      </c>
      <c r="E395" s="40"/>
      <c r="F395" s="218" t="s">
        <v>555</v>
      </c>
      <c r="G395" s="40"/>
      <c r="H395" s="40"/>
      <c r="I395" s="219"/>
      <c r="J395" s="40"/>
      <c r="K395" s="40"/>
      <c r="L395" s="44"/>
      <c r="M395" s="220"/>
      <c r="N395" s="221"/>
      <c r="O395" s="84"/>
      <c r="P395" s="84"/>
      <c r="Q395" s="84"/>
      <c r="R395" s="84"/>
      <c r="S395" s="84"/>
      <c r="T395" s="85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135</v>
      </c>
      <c r="AU395" s="17" t="s">
        <v>82</v>
      </c>
    </row>
    <row r="396" s="13" customFormat="1">
      <c r="A396" s="13"/>
      <c r="B396" s="222"/>
      <c r="C396" s="223"/>
      <c r="D396" s="224" t="s">
        <v>137</v>
      </c>
      <c r="E396" s="225" t="s">
        <v>19</v>
      </c>
      <c r="F396" s="226" t="s">
        <v>487</v>
      </c>
      <c r="G396" s="223"/>
      <c r="H396" s="225" t="s">
        <v>19</v>
      </c>
      <c r="I396" s="227"/>
      <c r="J396" s="223"/>
      <c r="K396" s="223"/>
      <c r="L396" s="228"/>
      <c r="M396" s="229"/>
      <c r="N396" s="230"/>
      <c r="O396" s="230"/>
      <c r="P396" s="230"/>
      <c r="Q396" s="230"/>
      <c r="R396" s="230"/>
      <c r="S396" s="230"/>
      <c r="T396" s="231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2" t="s">
        <v>137</v>
      </c>
      <c r="AU396" s="232" t="s">
        <v>82</v>
      </c>
      <c r="AV396" s="13" t="s">
        <v>80</v>
      </c>
      <c r="AW396" s="13" t="s">
        <v>33</v>
      </c>
      <c r="AX396" s="13" t="s">
        <v>72</v>
      </c>
      <c r="AY396" s="232" t="s">
        <v>126</v>
      </c>
    </row>
    <row r="397" s="14" customFormat="1">
      <c r="A397" s="14"/>
      <c r="B397" s="233"/>
      <c r="C397" s="234"/>
      <c r="D397" s="224" t="s">
        <v>137</v>
      </c>
      <c r="E397" s="235" t="s">
        <v>19</v>
      </c>
      <c r="F397" s="236" t="s">
        <v>556</v>
      </c>
      <c r="G397" s="234"/>
      <c r="H397" s="237">
        <v>291</v>
      </c>
      <c r="I397" s="238"/>
      <c r="J397" s="234"/>
      <c r="K397" s="234"/>
      <c r="L397" s="239"/>
      <c r="M397" s="240"/>
      <c r="N397" s="241"/>
      <c r="O397" s="241"/>
      <c r="P397" s="241"/>
      <c r="Q397" s="241"/>
      <c r="R397" s="241"/>
      <c r="S397" s="241"/>
      <c r="T397" s="242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3" t="s">
        <v>137</v>
      </c>
      <c r="AU397" s="243" t="s">
        <v>82</v>
      </c>
      <c r="AV397" s="14" t="s">
        <v>82</v>
      </c>
      <c r="AW397" s="14" t="s">
        <v>33</v>
      </c>
      <c r="AX397" s="14" t="s">
        <v>72</v>
      </c>
      <c r="AY397" s="243" t="s">
        <v>126</v>
      </c>
    </row>
    <row r="398" s="13" customFormat="1">
      <c r="A398" s="13"/>
      <c r="B398" s="222"/>
      <c r="C398" s="223"/>
      <c r="D398" s="224" t="s">
        <v>137</v>
      </c>
      <c r="E398" s="225" t="s">
        <v>19</v>
      </c>
      <c r="F398" s="226" t="s">
        <v>489</v>
      </c>
      <c r="G398" s="223"/>
      <c r="H398" s="225" t="s">
        <v>19</v>
      </c>
      <c r="I398" s="227"/>
      <c r="J398" s="223"/>
      <c r="K398" s="223"/>
      <c r="L398" s="228"/>
      <c r="M398" s="229"/>
      <c r="N398" s="230"/>
      <c r="O398" s="230"/>
      <c r="P398" s="230"/>
      <c r="Q398" s="230"/>
      <c r="R398" s="230"/>
      <c r="S398" s="230"/>
      <c r="T398" s="23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2" t="s">
        <v>137</v>
      </c>
      <c r="AU398" s="232" t="s">
        <v>82</v>
      </c>
      <c r="AV398" s="13" t="s">
        <v>80</v>
      </c>
      <c r="AW398" s="13" t="s">
        <v>33</v>
      </c>
      <c r="AX398" s="13" t="s">
        <v>72</v>
      </c>
      <c r="AY398" s="232" t="s">
        <v>126</v>
      </c>
    </row>
    <row r="399" s="14" customFormat="1">
      <c r="A399" s="14"/>
      <c r="B399" s="233"/>
      <c r="C399" s="234"/>
      <c r="D399" s="224" t="s">
        <v>137</v>
      </c>
      <c r="E399" s="235" t="s">
        <v>19</v>
      </c>
      <c r="F399" s="236" t="s">
        <v>490</v>
      </c>
      <c r="G399" s="234"/>
      <c r="H399" s="237">
        <v>10</v>
      </c>
      <c r="I399" s="238"/>
      <c r="J399" s="234"/>
      <c r="K399" s="234"/>
      <c r="L399" s="239"/>
      <c r="M399" s="240"/>
      <c r="N399" s="241"/>
      <c r="O399" s="241"/>
      <c r="P399" s="241"/>
      <c r="Q399" s="241"/>
      <c r="R399" s="241"/>
      <c r="S399" s="241"/>
      <c r="T399" s="24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3" t="s">
        <v>137</v>
      </c>
      <c r="AU399" s="243" t="s">
        <v>82</v>
      </c>
      <c r="AV399" s="14" t="s">
        <v>82</v>
      </c>
      <c r="AW399" s="14" t="s">
        <v>33</v>
      </c>
      <c r="AX399" s="14" t="s">
        <v>72</v>
      </c>
      <c r="AY399" s="243" t="s">
        <v>126</v>
      </c>
    </row>
    <row r="400" s="15" customFormat="1">
      <c r="A400" s="15"/>
      <c r="B400" s="244"/>
      <c r="C400" s="245"/>
      <c r="D400" s="224" t="s">
        <v>137</v>
      </c>
      <c r="E400" s="246" t="s">
        <v>19</v>
      </c>
      <c r="F400" s="247" t="s">
        <v>142</v>
      </c>
      <c r="G400" s="245"/>
      <c r="H400" s="248">
        <v>301</v>
      </c>
      <c r="I400" s="249"/>
      <c r="J400" s="245"/>
      <c r="K400" s="245"/>
      <c r="L400" s="250"/>
      <c r="M400" s="251"/>
      <c r="N400" s="252"/>
      <c r="O400" s="252"/>
      <c r="P400" s="252"/>
      <c r="Q400" s="252"/>
      <c r="R400" s="252"/>
      <c r="S400" s="252"/>
      <c r="T400" s="253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54" t="s">
        <v>137</v>
      </c>
      <c r="AU400" s="254" t="s">
        <v>82</v>
      </c>
      <c r="AV400" s="15" t="s">
        <v>133</v>
      </c>
      <c r="AW400" s="15" t="s">
        <v>33</v>
      </c>
      <c r="AX400" s="15" t="s">
        <v>80</v>
      </c>
      <c r="AY400" s="254" t="s">
        <v>126</v>
      </c>
    </row>
    <row r="401" s="2" customFormat="1" ht="16.5" customHeight="1">
      <c r="A401" s="38"/>
      <c r="B401" s="39"/>
      <c r="C401" s="256" t="s">
        <v>557</v>
      </c>
      <c r="D401" s="256" t="s">
        <v>365</v>
      </c>
      <c r="E401" s="257" t="s">
        <v>558</v>
      </c>
      <c r="F401" s="258" t="s">
        <v>559</v>
      </c>
      <c r="G401" s="259" t="s">
        <v>131</v>
      </c>
      <c r="H401" s="260">
        <v>295.93000000000001</v>
      </c>
      <c r="I401" s="261"/>
      <c r="J401" s="262">
        <f>ROUND(I401*H401,2)</f>
        <v>0</v>
      </c>
      <c r="K401" s="258" t="s">
        <v>132</v>
      </c>
      <c r="L401" s="263"/>
      <c r="M401" s="264" t="s">
        <v>19</v>
      </c>
      <c r="N401" s="265" t="s">
        <v>43</v>
      </c>
      <c r="O401" s="84"/>
      <c r="P401" s="213">
        <f>O401*H401</f>
        <v>0</v>
      </c>
      <c r="Q401" s="213">
        <v>0.13100000000000001</v>
      </c>
      <c r="R401" s="213">
        <f>Q401*H401</f>
        <v>38.766830000000006</v>
      </c>
      <c r="S401" s="213">
        <v>0</v>
      </c>
      <c r="T401" s="214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15" t="s">
        <v>184</v>
      </c>
      <c r="AT401" s="215" t="s">
        <v>365</v>
      </c>
      <c r="AU401" s="215" t="s">
        <v>82</v>
      </c>
      <c r="AY401" s="17" t="s">
        <v>126</v>
      </c>
      <c r="BE401" s="216">
        <f>IF(N401="základní",J401,0)</f>
        <v>0</v>
      </c>
      <c r="BF401" s="216">
        <f>IF(N401="snížená",J401,0)</f>
        <v>0</v>
      </c>
      <c r="BG401" s="216">
        <f>IF(N401="zákl. přenesená",J401,0)</f>
        <v>0</v>
      </c>
      <c r="BH401" s="216">
        <f>IF(N401="sníž. přenesená",J401,0)</f>
        <v>0</v>
      </c>
      <c r="BI401" s="216">
        <f>IF(N401="nulová",J401,0)</f>
        <v>0</v>
      </c>
      <c r="BJ401" s="17" t="s">
        <v>80</v>
      </c>
      <c r="BK401" s="216">
        <f>ROUND(I401*H401,2)</f>
        <v>0</v>
      </c>
      <c r="BL401" s="17" t="s">
        <v>133</v>
      </c>
      <c r="BM401" s="215" t="s">
        <v>560</v>
      </c>
    </row>
    <row r="402" s="13" customFormat="1">
      <c r="A402" s="13"/>
      <c r="B402" s="222"/>
      <c r="C402" s="223"/>
      <c r="D402" s="224" t="s">
        <v>137</v>
      </c>
      <c r="E402" s="225" t="s">
        <v>19</v>
      </c>
      <c r="F402" s="226" t="s">
        <v>561</v>
      </c>
      <c r="G402" s="223"/>
      <c r="H402" s="225" t="s">
        <v>19</v>
      </c>
      <c r="I402" s="227"/>
      <c r="J402" s="223"/>
      <c r="K402" s="223"/>
      <c r="L402" s="228"/>
      <c r="M402" s="229"/>
      <c r="N402" s="230"/>
      <c r="O402" s="230"/>
      <c r="P402" s="230"/>
      <c r="Q402" s="230"/>
      <c r="R402" s="230"/>
      <c r="S402" s="230"/>
      <c r="T402" s="231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2" t="s">
        <v>137</v>
      </c>
      <c r="AU402" s="232" t="s">
        <v>82</v>
      </c>
      <c r="AV402" s="13" t="s">
        <v>80</v>
      </c>
      <c r="AW402" s="13" t="s">
        <v>33</v>
      </c>
      <c r="AX402" s="13" t="s">
        <v>72</v>
      </c>
      <c r="AY402" s="232" t="s">
        <v>126</v>
      </c>
    </row>
    <row r="403" s="14" customFormat="1">
      <c r="A403" s="14"/>
      <c r="B403" s="233"/>
      <c r="C403" s="234"/>
      <c r="D403" s="224" t="s">
        <v>137</v>
      </c>
      <c r="E403" s="235" t="s">
        <v>19</v>
      </c>
      <c r="F403" s="236" t="s">
        <v>562</v>
      </c>
      <c r="G403" s="234"/>
      <c r="H403" s="237">
        <v>219</v>
      </c>
      <c r="I403" s="238"/>
      <c r="J403" s="234"/>
      <c r="K403" s="234"/>
      <c r="L403" s="239"/>
      <c r="M403" s="240"/>
      <c r="N403" s="241"/>
      <c r="O403" s="241"/>
      <c r="P403" s="241"/>
      <c r="Q403" s="241"/>
      <c r="R403" s="241"/>
      <c r="S403" s="241"/>
      <c r="T403" s="242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3" t="s">
        <v>137</v>
      </c>
      <c r="AU403" s="243" t="s">
        <v>82</v>
      </c>
      <c r="AV403" s="14" t="s">
        <v>82</v>
      </c>
      <c r="AW403" s="14" t="s">
        <v>33</v>
      </c>
      <c r="AX403" s="14" t="s">
        <v>72</v>
      </c>
      <c r="AY403" s="243" t="s">
        <v>126</v>
      </c>
    </row>
    <row r="404" s="13" customFormat="1">
      <c r="A404" s="13"/>
      <c r="B404" s="222"/>
      <c r="C404" s="223"/>
      <c r="D404" s="224" t="s">
        <v>137</v>
      </c>
      <c r="E404" s="225" t="s">
        <v>19</v>
      </c>
      <c r="F404" s="226" t="s">
        <v>563</v>
      </c>
      <c r="G404" s="223"/>
      <c r="H404" s="225" t="s">
        <v>19</v>
      </c>
      <c r="I404" s="227"/>
      <c r="J404" s="223"/>
      <c r="K404" s="223"/>
      <c r="L404" s="228"/>
      <c r="M404" s="229"/>
      <c r="N404" s="230"/>
      <c r="O404" s="230"/>
      <c r="P404" s="230"/>
      <c r="Q404" s="230"/>
      <c r="R404" s="230"/>
      <c r="S404" s="230"/>
      <c r="T404" s="231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2" t="s">
        <v>137</v>
      </c>
      <c r="AU404" s="232" t="s">
        <v>82</v>
      </c>
      <c r="AV404" s="13" t="s">
        <v>80</v>
      </c>
      <c r="AW404" s="13" t="s">
        <v>33</v>
      </c>
      <c r="AX404" s="13" t="s">
        <v>72</v>
      </c>
      <c r="AY404" s="232" t="s">
        <v>126</v>
      </c>
    </row>
    <row r="405" s="14" customFormat="1">
      <c r="A405" s="14"/>
      <c r="B405" s="233"/>
      <c r="C405" s="234"/>
      <c r="D405" s="224" t="s">
        <v>137</v>
      </c>
      <c r="E405" s="235" t="s">
        <v>19</v>
      </c>
      <c r="F405" s="236" t="s">
        <v>564</v>
      </c>
      <c r="G405" s="234"/>
      <c r="H405" s="237">
        <v>74</v>
      </c>
      <c r="I405" s="238"/>
      <c r="J405" s="234"/>
      <c r="K405" s="234"/>
      <c r="L405" s="239"/>
      <c r="M405" s="240"/>
      <c r="N405" s="241"/>
      <c r="O405" s="241"/>
      <c r="P405" s="241"/>
      <c r="Q405" s="241"/>
      <c r="R405" s="241"/>
      <c r="S405" s="241"/>
      <c r="T405" s="242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3" t="s">
        <v>137</v>
      </c>
      <c r="AU405" s="243" t="s">
        <v>82</v>
      </c>
      <c r="AV405" s="14" t="s">
        <v>82</v>
      </c>
      <c r="AW405" s="14" t="s">
        <v>33</v>
      </c>
      <c r="AX405" s="14" t="s">
        <v>72</v>
      </c>
      <c r="AY405" s="243" t="s">
        <v>126</v>
      </c>
    </row>
    <row r="406" s="15" customFormat="1">
      <c r="A406" s="15"/>
      <c r="B406" s="244"/>
      <c r="C406" s="245"/>
      <c r="D406" s="224" t="s">
        <v>137</v>
      </c>
      <c r="E406" s="246" t="s">
        <v>19</v>
      </c>
      <c r="F406" s="247" t="s">
        <v>142</v>
      </c>
      <c r="G406" s="245"/>
      <c r="H406" s="248">
        <v>293</v>
      </c>
      <c r="I406" s="249"/>
      <c r="J406" s="245"/>
      <c r="K406" s="245"/>
      <c r="L406" s="250"/>
      <c r="M406" s="251"/>
      <c r="N406" s="252"/>
      <c r="O406" s="252"/>
      <c r="P406" s="252"/>
      <c r="Q406" s="252"/>
      <c r="R406" s="252"/>
      <c r="S406" s="252"/>
      <c r="T406" s="253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54" t="s">
        <v>137</v>
      </c>
      <c r="AU406" s="254" t="s">
        <v>82</v>
      </c>
      <c r="AV406" s="15" t="s">
        <v>133</v>
      </c>
      <c r="AW406" s="15" t="s">
        <v>33</v>
      </c>
      <c r="AX406" s="15" t="s">
        <v>80</v>
      </c>
      <c r="AY406" s="254" t="s">
        <v>126</v>
      </c>
    </row>
    <row r="407" s="14" customFormat="1">
      <c r="A407" s="14"/>
      <c r="B407" s="233"/>
      <c r="C407" s="234"/>
      <c r="D407" s="224" t="s">
        <v>137</v>
      </c>
      <c r="E407" s="234"/>
      <c r="F407" s="236" t="s">
        <v>565</v>
      </c>
      <c r="G407" s="234"/>
      <c r="H407" s="237">
        <v>295.93000000000001</v>
      </c>
      <c r="I407" s="238"/>
      <c r="J407" s="234"/>
      <c r="K407" s="234"/>
      <c r="L407" s="239"/>
      <c r="M407" s="240"/>
      <c r="N407" s="241"/>
      <c r="O407" s="241"/>
      <c r="P407" s="241"/>
      <c r="Q407" s="241"/>
      <c r="R407" s="241"/>
      <c r="S407" s="241"/>
      <c r="T407" s="242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3" t="s">
        <v>137</v>
      </c>
      <c r="AU407" s="243" t="s">
        <v>82</v>
      </c>
      <c r="AV407" s="14" t="s">
        <v>82</v>
      </c>
      <c r="AW407" s="14" t="s">
        <v>4</v>
      </c>
      <c r="AX407" s="14" t="s">
        <v>80</v>
      </c>
      <c r="AY407" s="243" t="s">
        <v>126</v>
      </c>
    </row>
    <row r="408" s="2" customFormat="1" ht="16.5" customHeight="1">
      <c r="A408" s="38"/>
      <c r="B408" s="39"/>
      <c r="C408" s="256" t="s">
        <v>566</v>
      </c>
      <c r="D408" s="256" t="s">
        <v>365</v>
      </c>
      <c r="E408" s="257" t="s">
        <v>547</v>
      </c>
      <c r="F408" s="258" t="s">
        <v>548</v>
      </c>
      <c r="G408" s="259" t="s">
        <v>131</v>
      </c>
      <c r="H408" s="260">
        <v>10.300000000000001</v>
      </c>
      <c r="I408" s="261"/>
      <c r="J408" s="262">
        <f>ROUND(I408*H408,2)</f>
        <v>0</v>
      </c>
      <c r="K408" s="258" t="s">
        <v>132</v>
      </c>
      <c r="L408" s="263"/>
      <c r="M408" s="264" t="s">
        <v>19</v>
      </c>
      <c r="N408" s="265" t="s">
        <v>43</v>
      </c>
      <c r="O408" s="84"/>
      <c r="P408" s="213">
        <f>O408*H408</f>
        <v>0</v>
      </c>
      <c r="Q408" s="213">
        <v>0.13100000000000001</v>
      </c>
      <c r="R408" s="213">
        <f>Q408*H408</f>
        <v>1.3493000000000002</v>
      </c>
      <c r="S408" s="213">
        <v>0</v>
      </c>
      <c r="T408" s="214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15" t="s">
        <v>184</v>
      </c>
      <c r="AT408" s="215" t="s">
        <v>365</v>
      </c>
      <c r="AU408" s="215" t="s">
        <v>82</v>
      </c>
      <c r="AY408" s="17" t="s">
        <v>126</v>
      </c>
      <c r="BE408" s="216">
        <f>IF(N408="základní",J408,0)</f>
        <v>0</v>
      </c>
      <c r="BF408" s="216">
        <f>IF(N408="snížená",J408,0)</f>
        <v>0</v>
      </c>
      <c r="BG408" s="216">
        <f>IF(N408="zákl. přenesená",J408,0)</f>
        <v>0</v>
      </c>
      <c r="BH408" s="216">
        <f>IF(N408="sníž. přenesená",J408,0)</f>
        <v>0</v>
      </c>
      <c r="BI408" s="216">
        <f>IF(N408="nulová",J408,0)</f>
        <v>0</v>
      </c>
      <c r="BJ408" s="17" t="s">
        <v>80</v>
      </c>
      <c r="BK408" s="216">
        <f>ROUND(I408*H408,2)</f>
        <v>0</v>
      </c>
      <c r="BL408" s="17" t="s">
        <v>133</v>
      </c>
      <c r="BM408" s="215" t="s">
        <v>567</v>
      </c>
    </row>
    <row r="409" s="14" customFormat="1">
      <c r="A409" s="14"/>
      <c r="B409" s="233"/>
      <c r="C409" s="234"/>
      <c r="D409" s="224" t="s">
        <v>137</v>
      </c>
      <c r="E409" s="234"/>
      <c r="F409" s="236" t="s">
        <v>568</v>
      </c>
      <c r="G409" s="234"/>
      <c r="H409" s="237">
        <v>10.300000000000001</v>
      </c>
      <c r="I409" s="238"/>
      <c r="J409" s="234"/>
      <c r="K409" s="234"/>
      <c r="L409" s="239"/>
      <c r="M409" s="240"/>
      <c r="N409" s="241"/>
      <c r="O409" s="241"/>
      <c r="P409" s="241"/>
      <c r="Q409" s="241"/>
      <c r="R409" s="241"/>
      <c r="S409" s="241"/>
      <c r="T409" s="242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3" t="s">
        <v>137</v>
      </c>
      <c r="AU409" s="243" t="s">
        <v>82</v>
      </c>
      <c r="AV409" s="14" t="s">
        <v>82</v>
      </c>
      <c r="AW409" s="14" t="s">
        <v>4</v>
      </c>
      <c r="AX409" s="14" t="s">
        <v>80</v>
      </c>
      <c r="AY409" s="243" t="s">
        <v>126</v>
      </c>
    </row>
    <row r="410" s="2" customFormat="1" ht="44.25" customHeight="1">
      <c r="A410" s="38"/>
      <c r="B410" s="39"/>
      <c r="C410" s="204" t="s">
        <v>569</v>
      </c>
      <c r="D410" s="204" t="s">
        <v>128</v>
      </c>
      <c r="E410" s="205" t="s">
        <v>570</v>
      </c>
      <c r="F410" s="206" t="s">
        <v>571</v>
      </c>
      <c r="G410" s="207" t="s">
        <v>131</v>
      </c>
      <c r="H410" s="208">
        <v>79</v>
      </c>
      <c r="I410" s="209"/>
      <c r="J410" s="210">
        <f>ROUND(I410*H410,2)</f>
        <v>0</v>
      </c>
      <c r="K410" s="206" t="s">
        <v>132</v>
      </c>
      <c r="L410" s="44"/>
      <c r="M410" s="211" t="s">
        <v>19</v>
      </c>
      <c r="N410" s="212" t="s">
        <v>43</v>
      </c>
      <c r="O410" s="84"/>
      <c r="P410" s="213">
        <f>O410*H410</f>
        <v>0</v>
      </c>
      <c r="Q410" s="213">
        <v>0.11162</v>
      </c>
      <c r="R410" s="213">
        <f>Q410*H410</f>
        <v>8.8179800000000004</v>
      </c>
      <c r="S410" s="213">
        <v>0</v>
      </c>
      <c r="T410" s="214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15" t="s">
        <v>133</v>
      </c>
      <c r="AT410" s="215" t="s">
        <v>128</v>
      </c>
      <c r="AU410" s="215" t="s">
        <v>82</v>
      </c>
      <c r="AY410" s="17" t="s">
        <v>126</v>
      </c>
      <c r="BE410" s="216">
        <f>IF(N410="základní",J410,0)</f>
        <v>0</v>
      </c>
      <c r="BF410" s="216">
        <f>IF(N410="snížená",J410,0)</f>
        <v>0</v>
      </c>
      <c r="BG410" s="216">
        <f>IF(N410="zákl. přenesená",J410,0)</f>
        <v>0</v>
      </c>
      <c r="BH410" s="216">
        <f>IF(N410="sníž. přenesená",J410,0)</f>
        <v>0</v>
      </c>
      <c r="BI410" s="216">
        <f>IF(N410="nulová",J410,0)</f>
        <v>0</v>
      </c>
      <c r="BJ410" s="17" t="s">
        <v>80</v>
      </c>
      <c r="BK410" s="216">
        <f>ROUND(I410*H410,2)</f>
        <v>0</v>
      </c>
      <c r="BL410" s="17" t="s">
        <v>133</v>
      </c>
      <c r="BM410" s="215" t="s">
        <v>572</v>
      </c>
    </row>
    <row r="411" s="2" customFormat="1">
      <c r="A411" s="38"/>
      <c r="B411" s="39"/>
      <c r="C411" s="40"/>
      <c r="D411" s="217" t="s">
        <v>135</v>
      </c>
      <c r="E411" s="40"/>
      <c r="F411" s="218" t="s">
        <v>573</v>
      </c>
      <c r="G411" s="40"/>
      <c r="H411" s="40"/>
      <c r="I411" s="219"/>
      <c r="J411" s="40"/>
      <c r="K411" s="40"/>
      <c r="L411" s="44"/>
      <c r="M411" s="220"/>
      <c r="N411" s="221"/>
      <c r="O411" s="84"/>
      <c r="P411" s="84"/>
      <c r="Q411" s="84"/>
      <c r="R411" s="84"/>
      <c r="S411" s="84"/>
      <c r="T411" s="85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135</v>
      </c>
      <c r="AU411" s="17" t="s">
        <v>82</v>
      </c>
    </row>
    <row r="412" s="13" customFormat="1">
      <c r="A412" s="13"/>
      <c r="B412" s="222"/>
      <c r="C412" s="223"/>
      <c r="D412" s="224" t="s">
        <v>137</v>
      </c>
      <c r="E412" s="225" t="s">
        <v>19</v>
      </c>
      <c r="F412" s="226" t="s">
        <v>476</v>
      </c>
      <c r="G412" s="223"/>
      <c r="H412" s="225" t="s">
        <v>19</v>
      </c>
      <c r="I412" s="227"/>
      <c r="J412" s="223"/>
      <c r="K412" s="223"/>
      <c r="L412" s="228"/>
      <c r="M412" s="229"/>
      <c r="N412" s="230"/>
      <c r="O412" s="230"/>
      <c r="P412" s="230"/>
      <c r="Q412" s="230"/>
      <c r="R412" s="230"/>
      <c r="S412" s="230"/>
      <c r="T412" s="231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2" t="s">
        <v>137</v>
      </c>
      <c r="AU412" s="232" t="s">
        <v>82</v>
      </c>
      <c r="AV412" s="13" t="s">
        <v>80</v>
      </c>
      <c r="AW412" s="13" t="s">
        <v>33</v>
      </c>
      <c r="AX412" s="13" t="s">
        <v>72</v>
      </c>
      <c r="AY412" s="232" t="s">
        <v>126</v>
      </c>
    </row>
    <row r="413" s="14" customFormat="1">
      <c r="A413" s="14"/>
      <c r="B413" s="233"/>
      <c r="C413" s="234"/>
      <c r="D413" s="224" t="s">
        <v>137</v>
      </c>
      <c r="E413" s="235" t="s">
        <v>19</v>
      </c>
      <c r="F413" s="236" t="s">
        <v>477</v>
      </c>
      <c r="G413" s="234"/>
      <c r="H413" s="237">
        <v>65</v>
      </c>
      <c r="I413" s="238"/>
      <c r="J413" s="234"/>
      <c r="K413" s="234"/>
      <c r="L413" s="239"/>
      <c r="M413" s="240"/>
      <c r="N413" s="241"/>
      <c r="O413" s="241"/>
      <c r="P413" s="241"/>
      <c r="Q413" s="241"/>
      <c r="R413" s="241"/>
      <c r="S413" s="241"/>
      <c r="T413" s="242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3" t="s">
        <v>137</v>
      </c>
      <c r="AU413" s="243" t="s">
        <v>82</v>
      </c>
      <c r="AV413" s="14" t="s">
        <v>82</v>
      </c>
      <c r="AW413" s="14" t="s">
        <v>33</v>
      </c>
      <c r="AX413" s="14" t="s">
        <v>72</v>
      </c>
      <c r="AY413" s="243" t="s">
        <v>126</v>
      </c>
    </row>
    <row r="414" s="13" customFormat="1">
      <c r="A414" s="13"/>
      <c r="B414" s="222"/>
      <c r="C414" s="223"/>
      <c r="D414" s="224" t="s">
        <v>137</v>
      </c>
      <c r="E414" s="225" t="s">
        <v>19</v>
      </c>
      <c r="F414" s="226" t="s">
        <v>478</v>
      </c>
      <c r="G414" s="223"/>
      <c r="H414" s="225" t="s">
        <v>19</v>
      </c>
      <c r="I414" s="227"/>
      <c r="J414" s="223"/>
      <c r="K414" s="223"/>
      <c r="L414" s="228"/>
      <c r="M414" s="229"/>
      <c r="N414" s="230"/>
      <c r="O414" s="230"/>
      <c r="P414" s="230"/>
      <c r="Q414" s="230"/>
      <c r="R414" s="230"/>
      <c r="S414" s="230"/>
      <c r="T414" s="231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2" t="s">
        <v>137</v>
      </c>
      <c r="AU414" s="232" t="s">
        <v>82</v>
      </c>
      <c r="AV414" s="13" t="s">
        <v>80</v>
      </c>
      <c r="AW414" s="13" t="s">
        <v>33</v>
      </c>
      <c r="AX414" s="13" t="s">
        <v>72</v>
      </c>
      <c r="AY414" s="232" t="s">
        <v>126</v>
      </c>
    </row>
    <row r="415" s="14" customFormat="1">
      <c r="A415" s="14"/>
      <c r="B415" s="233"/>
      <c r="C415" s="234"/>
      <c r="D415" s="224" t="s">
        <v>137</v>
      </c>
      <c r="E415" s="235" t="s">
        <v>19</v>
      </c>
      <c r="F415" s="236" t="s">
        <v>479</v>
      </c>
      <c r="G415" s="234"/>
      <c r="H415" s="237">
        <v>14</v>
      </c>
      <c r="I415" s="238"/>
      <c r="J415" s="234"/>
      <c r="K415" s="234"/>
      <c r="L415" s="239"/>
      <c r="M415" s="240"/>
      <c r="N415" s="241"/>
      <c r="O415" s="241"/>
      <c r="P415" s="241"/>
      <c r="Q415" s="241"/>
      <c r="R415" s="241"/>
      <c r="S415" s="241"/>
      <c r="T415" s="242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3" t="s">
        <v>137</v>
      </c>
      <c r="AU415" s="243" t="s">
        <v>82</v>
      </c>
      <c r="AV415" s="14" t="s">
        <v>82</v>
      </c>
      <c r="AW415" s="14" t="s">
        <v>33</v>
      </c>
      <c r="AX415" s="14" t="s">
        <v>72</v>
      </c>
      <c r="AY415" s="243" t="s">
        <v>126</v>
      </c>
    </row>
    <row r="416" s="15" customFormat="1">
      <c r="A416" s="15"/>
      <c r="B416" s="244"/>
      <c r="C416" s="245"/>
      <c r="D416" s="224" t="s">
        <v>137</v>
      </c>
      <c r="E416" s="246" t="s">
        <v>19</v>
      </c>
      <c r="F416" s="247" t="s">
        <v>142</v>
      </c>
      <c r="G416" s="245"/>
      <c r="H416" s="248">
        <v>79</v>
      </c>
      <c r="I416" s="249"/>
      <c r="J416" s="245"/>
      <c r="K416" s="245"/>
      <c r="L416" s="250"/>
      <c r="M416" s="251"/>
      <c r="N416" s="252"/>
      <c r="O416" s="252"/>
      <c r="P416" s="252"/>
      <c r="Q416" s="252"/>
      <c r="R416" s="252"/>
      <c r="S416" s="252"/>
      <c r="T416" s="253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54" t="s">
        <v>137</v>
      </c>
      <c r="AU416" s="254" t="s">
        <v>82</v>
      </c>
      <c r="AV416" s="15" t="s">
        <v>133</v>
      </c>
      <c r="AW416" s="15" t="s">
        <v>33</v>
      </c>
      <c r="AX416" s="15" t="s">
        <v>80</v>
      </c>
      <c r="AY416" s="254" t="s">
        <v>126</v>
      </c>
    </row>
    <row r="417" s="2" customFormat="1" ht="16.5" customHeight="1">
      <c r="A417" s="38"/>
      <c r="B417" s="39"/>
      <c r="C417" s="256" t="s">
        <v>574</v>
      </c>
      <c r="D417" s="256" t="s">
        <v>365</v>
      </c>
      <c r="E417" s="257" t="s">
        <v>575</v>
      </c>
      <c r="F417" s="258" t="s">
        <v>576</v>
      </c>
      <c r="G417" s="259" t="s">
        <v>131</v>
      </c>
      <c r="H417" s="260">
        <v>66.950000000000003</v>
      </c>
      <c r="I417" s="261"/>
      <c r="J417" s="262">
        <f>ROUND(I417*H417,2)</f>
        <v>0</v>
      </c>
      <c r="K417" s="258" t="s">
        <v>132</v>
      </c>
      <c r="L417" s="263"/>
      <c r="M417" s="264" t="s">
        <v>19</v>
      </c>
      <c r="N417" s="265" t="s">
        <v>43</v>
      </c>
      <c r="O417" s="84"/>
      <c r="P417" s="213">
        <f>O417*H417</f>
        <v>0</v>
      </c>
      <c r="Q417" s="213">
        <v>0.17599999999999999</v>
      </c>
      <c r="R417" s="213">
        <f>Q417*H417</f>
        <v>11.783199999999999</v>
      </c>
      <c r="S417" s="213">
        <v>0</v>
      </c>
      <c r="T417" s="214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15" t="s">
        <v>184</v>
      </c>
      <c r="AT417" s="215" t="s">
        <v>365</v>
      </c>
      <c r="AU417" s="215" t="s">
        <v>82</v>
      </c>
      <c r="AY417" s="17" t="s">
        <v>126</v>
      </c>
      <c r="BE417" s="216">
        <f>IF(N417="základní",J417,0)</f>
        <v>0</v>
      </c>
      <c r="BF417" s="216">
        <f>IF(N417="snížená",J417,0)</f>
        <v>0</v>
      </c>
      <c r="BG417" s="216">
        <f>IF(N417="zákl. přenesená",J417,0)</f>
        <v>0</v>
      </c>
      <c r="BH417" s="216">
        <f>IF(N417="sníž. přenesená",J417,0)</f>
        <v>0</v>
      </c>
      <c r="BI417" s="216">
        <f>IF(N417="nulová",J417,0)</f>
        <v>0</v>
      </c>
      <c r="BJ417" s="17" t="s">
        <v>80</v>
      </c>
      <c r="BK417" s="216">
        <f>ROUND(I417*H417,2)</f>
        <v>0</v>
      </c>
      <c r="BL417" s="17" t="s">
        <v>133</v>
      </c>
      <c r="BM417" s="215" t="s">
        <v>577</v>
      </c>
    </row>
    <row r="418" s="13" customFormat="1">
      <c r="A418" s="13"/>
      <c r="B418" s="222"/>
      <c r="C418" s="223"/>
      <c r="D418" s="224" t="s">
        <v>137</v>
      </c>
      <c r="E418" s="225" t="s">
        <v>19</v>
      </c>
      <c r="F418" s="226" t="s">
        <v>561</v>
      </c>
      <c r="G418" s="223"/>
      <c r="H418" s="225" t="s">
        <v>19</v>
      </c>
      <c r="I418" s="227"/>
      <c r="J418" s="223"/>
      <c r="K418" s="223"/>
      <c r="L418" s="228"/>
      <c r="M418" s="229"/>
      <c r="N418" s="230"/>
      <c r="O418" s="230"/>
      <c r="P418" s="230"/>
      <c r="Q418" s="230"/>
      <c r="R418" s="230"/>
      <c r="S418" s="230"/>
      <c r="T418" s="23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2" t="s">
        <v>137</v>
      </c>
      <c r="AU418" s="232" t="s">
        <v>82</v>
      </c>
      <c r="AV418" s="13" t="s">
        <v>80</v>
      </c>
      <c r="AW418" s="13" t="s">
        <v>33</v>
      </c>
      <c r="AX418" s="13" t="s">
        <v>72</v>
      </c>
      <c r="AY418" s="232" t="s">
        <v>126</v>
      </c>
    </row>
    <row r="419" s="14" customFormat="1">
      <c r="A419" s="14"/>
      <c r="B419" s="233"/>
      <c r="C419" s="234"/>
      <c r="D419" s="224" t="s">
        <v>137</v>
      </c>
      <c r="E419" s="235" t="s">
        <v>19</v>
      </c>
      <c r="F419" s="236" t="s">
        <v>578</v>
      </c>
      <c r="G419" s="234"/>
      <c r="H419" s="237">
        <v>48</v>
      </c>
      <c r="I419" s="238"/>
      <c r="J419" s="234"/>
      <c r="K419" s="234"/>
      <c r="L419" s="239"/>
      <c r="M419" s="240"/>
      <c r="N419" s="241"/>
      <c r="O419" s="241"/>
      <c r="P419" s="241"/>
      <c r="Q419" s="241"/>
      <c r="R419" s="241"/>
      <c r="S419" s="241"/>
      <c r="T419" s="24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3" t="s">
        <v>137</v>
      </c>
      <c r="AU419" s="243" t="s">
        <v>82</v>
      </c>
      <c r="AV419" s="14" t="s">
        <v>82</v>
      </c>
      <c r="AW419" s="14" t="s">
        <v>33</v>
      </c>
      <c r="AX419" s="14" t="s">
        <v>72</v>
      </c>
      <c r="AY419" s="243" t="s">
        <v>126</v>
      </c>
    </row>
    <row r="420" s="13" customFormat="1">
      <c r="A420" s="13"/>
      <c r="B420" s="222"/>
      <c r="C420" s="223"/>
      <c r="D420" s="224" t="s">
        <v>137</v>
      </c>
      <c r="E420" s="225" t="s">
        <v>19</v>
      </c>
      <c r="F420" s="226" t="s">
        <v>563</v>
      </c>
      <c r="G420" s="223"/>
      <c r="H420" s="225" t="s">
        <v>19</v>
      </c>
      <c r="I420" s="227"/>
      <c r="J420" s="223"/>
      <c r="K420" s="223"/>
      <c r="L420" s="228"/>
      <c r="M420" s="229"/>
      <c r="N420" s="230"/>
      <c r="O420" s="230"/>
      <c r="P420" s="230"/>
      <c r="Q420" s="230"/>
      <c r="R420" s="230"/>
      <c r="S420" s="230"/>
      <c r="T420" s="23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2" t="s">
        <v>137</v>
      </c>
      <c r="AU420" s="232" t="s">
        <v>82</v>
      </c>
      <c r="AV420" s="13" t="s">
        <v>80</v>
      </c>
      <c r="AW420" s="13" t="s">
        <v>33</v>
      </c>
      <c r="AX420" s="13" t="s">
        <v>72</v>
      </c>
      <c r="AY420" s="232" t="s">
        <v>126</v>
      </c>
    </row>
    <row r="421" s="14" customFormat="1">
      <c r="A421" s="14"/>
      <c r="B421" s="233"/>
      <c r="C421" s="234"/>
      <c r="D421" s="224" t="s">
        <v>137</v>
      </c>
      <c r="E421" s="235" t="s">
        <v>19</v>
      </c>
      <c r="F421" s="236" t="s">
        <v>154</v>
      </c>
      <c r="G421" s="234"/>
      <c r="H421" s="237">
        <v>17</v>
      </c>
      <c r="I421" s="238"/>
      <c r="J421" s="234"/>
      <c r="K421" s="234"/>
      <c r="L421" s="239"/>
      <c r="M421" s="240"/>
      <c r="N421" s="241"/>
      <c r="O421" s="241"/>
      <c r="P421" s="241"/>
      <c r="Q421" s="241"/>
      <c r="R421" s="241"/>
      <c r="S421" s="241"/>
      <c r="T421" s="24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3" t="s">
        <v>137</v>
      </c>
      <c r="AU421" s="243" t="s">
        <v>82</v>
      </c>
      <c r="AV421" s="14" t="s">
        <v>82</v>
      </c>
      <c r="AW421" s="14" t="s">
        <v>33</v>
      </c>
      <c r="AX421" s="14" t="s">
        <v>72</v>
      </c>
      <c r="AY421" s="243" t="s">
        <v>126</v>
      </c>
    </row>
    <row r="422" s="15" customFormat="1">
      <c r="A422" s="15"/>
      <c r="B422" s="244"/>
      <c r="C422" s="245"/>
      <c r="D422" s="224" t="s">
        <v>137</v>
      </c>
      <c r="E422" s="246" t="s">
        <v>19</v>
      </c>
      <c r="F422" s="247" t="s">
        <v>142</v>
      </c>
      <c r="G422" s="245"/>
      <c r="H422" s="248">
        <v>65</v>
      </c>
      <c r="I422" s="249"/>
      <c r="J422" s="245"/>
      <c r="K422" s="245"/>
      <c r="L422" s="250"/>
      <c r="M422" s="251"/>
      <c r="N422" s="252"/>
      <c r="O422" s="252"/>
      <c r="P422" s="252"/>
      <c r="Q422" s="252"/>
      <c r="R422" s="252"/>
      <c r="S422" s="252"/>
      <c r="T422" s="253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54" t="s">
        <v>137</v>
      </c>
      <c r="AU422" s="254" t="s">
        <v>82</v>
      </c>
      <c r="AV422" s="15" t="s">
        <v>133</v>
      </c>
      <c r="AW422" s="15" t="s">
        <v>33</v>
      </c>
      <c r="AX422" s="15" t="s">
        <v>80</v>
      </c>
      <c r="AY422" s="254" t="s">
        <v>126</v>
      </c>
    </row>
    <row r="423" s="14" customFormat="1">
      <c r="A423" s="14"/>
      <c r="B423" s="233"/>
      <c r="C423" s="234"/>
      <c r="D423" s="224" t="s">
        <v>137</v>
      </c>
      <c r="E423" s="234"/>
      <c r="F423" s="236" t="s">
        <v>579</v>
      </c>
      <c r="G423" s="234"/>
      <c r="H423" s="237">
        <v>66.950000000000003</v>
      </c>
      <c r="I423" s="238"/>
      <c r="J423" s="234"/>
      <c r="K423" s="234"/>
      <c r="L423" s="239"/>
      <c r="M423" s="240"/>
      <c r="N423" s="241"/>
      <c r="O423" s="241"/>
      <c r="P423" s="241"/>
      <c r="Q423" s="241"/>
      <c r="R423" s="241"/>
      <c r="S423" s="241"/>
      <c r="T423" s="242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3" t="s">
        <v>137</v>
      </c>
      <c r="AU423" s="243" t="s">
        <v>82</v>
      </c>
      <c r="AV423" s="14" t="s">
        <v>82</v>
      </c>
      <c r="AW423" s="14" t="s">
        <v>4</v>
      </c>
      <c r="AX423" s="14" t="s">
        <v>80</v>
      </c>
      <c r="AY423" s="243" t="s">
        <v>126</v>
      </c>
    </row>
    <row r="424" s="2" customFormat="1" ht="16.5" customHeight="1">
      <c r="A424" s="38"/>
      <c r="B424" s="39"/>
      <c r="C424" s="256" t="s">
        <v>580</v>
      </c>
      <c r="D424" s="256" t="s">
        <v>365</v>
      </c>
      <c r="E424" s="257" t="s">
        <v>581</v>
      </c>
      <c r="F424" s="258" t="s">
        <v>582</v>
      </c>
      <c r="G424" s="259" t="s">
        <v>131</v>
      </c>
      <c r="H424" s="260">
        <v>14.42</v>
      </c>
      <c r="I424" s="261"/>
      <c r="J424" s="262">
        <f>ROUND(I424*H424,2)</f>
        <v>0</v>
      </c>
      <c r="K424" s="258" t="s">
        <v>132</v>
      </c>
      <c r="L424" s="263"/>
      <c r="M424" s="264" t="s">
        <v>19</v>
      </c>
      <c r="N424" s="265" t="s">
        <v>43</v>
      </c>
      <c r="O424" s="84"/>
      <c r="P424" s="213">
        <f>O424*H424</f>
        <v>0</v>
      </c>
      <c r="Q424" s="213">
        <v>0.17499999999999999</v>
      </c>
      <c r="R424" s="213">
        <f>Q424*H424</f>
        <v>2.5234999999999999</v>
      </c>
      <c r="S424" s="213">
        <v>0</v>
      </c>
      <c r="T424" s="214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15" t="s">
        <v>184</v>
      </c>
      <c r="AT424" s="215" t="s">
        <v>365</v>
      </c>
      <c r="AU424" s="215" t="s">
        <v>82</v>
      </c>
      <c r="AY424" s="17" t="s">
        <v>126</v>
      </c>
      <c r="BE424" s="216">
        <f>IF(N424="základní",J424,0)</f>
        <v>0</v>
      </c>
      <c r="BF424" s="216">
        <f>IF(N424="snížená",J424,0)</f>
        <v>0</v>
      </c>
      <c r="BG424" s="216">
        <f>IF(N424="zákl. přenesená",J424,0)</f>
        <v>0</v>
      </c>
      <c r="BH424" s="216">
        <f>IF(N424="sníž. přenesená",J424,0)</f>
        <v>0</v>
      </c>
      <c r="BI424" s="216">
        <f>IF(N424="nulová",J424,0)</f>
        <v>0</v>
      </c>
      <c r="BJ424" s="17" t="s">
        <v>80</v>
      </c>
      <c r="BK424" s="216">
        <f>ROUND(I424*H424,2)</f>
        <v>0</v>
      </c>
      <c r="BL424" s="17" t="s">
        <v>133</v>
      </c>
      <c r="BM424" s="215" t="s">
        <v>583</v>
      </c>
    </row>
    <row r="425" s="14" customFormat="1">
      <c r="A425" s="14"/>
      <c r="B425" s="233"/>
      <c r="C425" s="234"/>
      <c r="D425" s="224" t="s">
        <v>137</v>
      </c>
      <c r="E425" s="234"/>
      <c r="F425" s="236" t="s">
        <v>584</v>
      </c>
      <c r="G425" s="234"/>
      <c r="H425" s="237">
        <v>14.42</v>
      </c>
      <c r="I425" s="238"/>
      <c r="J425" s="234"/>
      <c r="K425" s="234"/>
      <c r="L425" s="239"/>
      <c r="M425" s="240"/>
      <c r="N425" s="241"/>
      <c r="O425" s="241"/>
      <c r="P425" s="241"/>
      <c r="Q425" s="241"/>
      <c r="R425" s="241"/>
      <c r="S425" s="241"/>
      <c r="T425" s="242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3" t="s">
        <v>137</v>
      </c>
      <c r="AU425" s="243" t="s">
        <v>82</v>
      </c>
      <c r="AV425" s="14" t="s">
        <v>82</v>
      </c>
      <c r="AW425" s="14" t="s">
        <v>4</v>
      </c>
      <c r="AX425" s="14" t="s">
        <v>80</v>
      </c>
      <c r="AY425" s="243" t="s">
        <v>126</v>
      </c>
    </row>
    <row r="426" s="2" customFormat="1" ht="44.25" customHeight="1">
      <c r="A426" s="38"/>
      <c r="B426" s="39"/>
      <c r="C426" s="204" t="s">
        <v>585</v>
      </c>
      <c r="D426" s="204" t="s">
        <v>128</v>
      </c>
      <c r="E426" s="205" t="s">
        <v>586</v>
      </c>
      <c r="F426" s="206" t="s">
        <v>587</v>
      </c>
      <c r="G426" s="207" t="s">
        <v>131</v>
      </c>
      <c r="H426" s="208">
        <v>237</v>
      </c>
      <c r="I426" s="209"/>
      <c r="J426" s="210">
        <f>ROUND(I426*H426,2)</f>
        <v>0</v>
      </c>
      <c r="K426" s="206" t="s">
        <v>132</v>
      </c>
      <c r="L426" s="44"/>
      <c r="M426" s="211" t="s">
        <v>19</v>
      </c>
      <c r="N426" s="212" t="s">
        <v>43</v>
      </c>
      <c r="O426" s="84"/>
      <c r="P426" s="213">
        <f>O426*H426</f>
        <v>0</v>
      </c>
      <c r="Q426" s="213">
        <v>0.11162</v>
      </c>
      <c r="R426" s="213">
        <f>Q426*H426</f>
        <v>26.453939999999999</v>
      </c>
      <c r="S426" s="213">
        <v>0</v>
      </c>
      <c r="T426" s="214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15" t="s">
        <v>133</v>
      </c>
      <c r="AT426" s="215" t="s">
        <v>128</v>
      </c>
      <c r="AU426" s="215" t="s">
        <v>82</v>
      </c>
      <c r="AY426" s="17" t="s">
        <v>126</v>
      </c>
      <c r="BE426" s="216">
        <f>IF(N426="základní",J426,0)</f>
        <v>0</v>
      </c>
      <c r="BF426" s="216">
        <f>IF(N426="snížená",J426,0)</f>
        <v>0</v>
      </c>
      <c r="BG426" s="216">
        <f>IF(N426="zákl. přenesená",J426,0)</f>
        <v>0</v>
      </c>
      <c r="BH426" s="216">
        <f>IF(N426="sníž. přenesená",J426,0)</f>
        <v>0</v>
      </c>
      <c r="BI426" s="216">
        <f>IF(N426="nulová",J426,0)</f>
        <v>0</v>
      </c>
      <c r="BJ426" s="17" t="s">
        <v>80</v>
      </c>
      <c r="BK426" s="216">
        <f>ROUND(I426*H426,2)</f>
        <v>0</v>
      </c>
      <c r="BL426" s="17" t="s">
        <v>133</v>
      </c>
      <c r="BM426" s="215" t="s">
        <v>588</v>
      </c>
    </row>
    <row r="427" s="2" customFormat="1">
      <c r="A427" s="38"/>
      <c r="B427" s="39"/>
      <c r="C427" s="40"/>
      <c r="D427" s="217" t="s">
        <v>135</v>
      </c>
      <c r="E427" s="40"/>
      <c r="F427" s="218" t="s">
        <v>589</v>
      </c>
      <c r="G427" s="40"/>
      <c r="H427" s="40"/>
      <c r="I427" s="219"/>
      <c r="J427" s="40"/>
      <c r="K427" s="40"/>
      <c r="L427" s="44"/>
      <c r="M427" s="220"/>
      <c r="N427" s="221"/>
      <c r="O427" s="84"/>
      <c r="P427" s="84"/>
      <c r="Q427" s="84"/>
      <c r="R427" s="84"/>
      <c r="S427" s="84"/>
      <c r="T427" s="85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135</v>
      </c>
      <c r="AU427" s="17" t="s">
        <v>82</v>
      </c>
    </row>
    <row r="428" s="13" customFormat="1">
      <c r="A428" s="13"/>
      <c r="B428" s="222"/>
      <c r="C428" s="223"/>
      <c r="D428" s="224" t="s">
        <v>137</v>
      </c>
      <c r="E428" s="225" t="s">
        <v>19</v>
      </c>
      <c r="F428" s="226" t="s">
        <v>491</v>
      </c>
      <c r="G428" s="223"/>
      <c r="H428" s="225" t="s">
        <v>19</v>
      </c>
      <c r="I428" s="227"/>
      <c r="J428" s="223"/>
      <c r="K428" s="223"/>
      <c r="L428" s="228"/>
      <c r="M428" s="229"/>
      <c r="N428" s="230"/>
      <c r="O428" s="230"/>
      <c r="P428" s="230"/>
      <c r="Q428" s="230"/>
      <c r="R428" s="230"/>
      <c r="S428" s="230"/>
      <c r="T428" s="231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2" t="s">
        <v>137</v>
      </c>
      <c r="AU428" s="232" t="s">
        <v>82</v>
      </c>
      <c r="AV428" s="13" t="s">
        <v>80</v>
      </c>
      <c r="AW428" s="13" t="s">
        <v>33</v>
      </c>
      <c r="AX428" s="13" t="s">
        <v>72</v>
      </c>
      <c r="AY428" s="232" t="s">
        <v>126</v>
      </c>
    </row>
    <row r="429" s="14" customFormat="1">
      <c r="A429" s="14"/>
      <c r="B429" s="233"/>
      <c r="C429" s="234"/>
      <c r="D429" s="224" t="s">
        <v>137</v>
      </c>
      <c r="E429" s="235" t="s">
        <v>19</v>
      </c>
      <c r="F429" s="236" t="s">
        <v>492</v>
      </c>
      <c r="G429" s="234"/>
      <c r="H429" s="237">
        <v>237</v>
      </c>
      <c r="I429" s="238"/>
      <c r="J429" s="234"/>
      <c r="K429" s="234"/>
      <c r="L429" s="239"/>
      <c r="M429" s="240"/>
      <c r="N429" s="241"/>
      <c r="O429" s="241"/>
      <c r="P429" s="241"/>
      <c r="Q429" s="241"/>
      <c r="R429" s="241"/>
      <c r="S429" s="241"/>
      <c r="T429" s="242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3" t="s">
        <v>137</v>
      </c>
      <c r="AU429" s="243" t="s">
        <v>82</v>
      </c>
      <c r="AV429" s="14" t="s">
        <v>82</v>
      </c>
      <c r="AW429" s="14" t="s">
        <v>33</v>
      </c>
      <c r="AX429" s="14" t="s">
        <v>80</v>
      </c>
      <c r="AY429" s="243" t="s">
        <v>126</v>
      </c>
    </row>
    <row r="430" s="2" customFormat="1" ht="16.5" customHeight="1">
      <c r="A430" s="38"/>
      <c r="B430" s="39"/>
      <c r="C430" s="256" t="s">
        <v>590</v>
      </c>
      <c r="D430" s="256" t="s">
        <v>365</v>
      </c>
      <c r="E430" s="257" t="s">
        <v>575</v>
      </c>
      <c r="F430" s="258" t="s">
        <v>576</v>
      </c>
      <c r="G430" s="259" t="s">
        <v>131</v>
      </c>
      <c r="H430" s="260">
        <v>241.74000000000001</v>
      </c>
      <c r="I430" s="261"/>
      <c r="J430" s="262">
        <f>ROUND(I430*H430,2)</f>
        <v>0</v>
      </c>
      <c r="K430" s="258" t="s">
        <v>132</v>
      </c>
      <c r="L430" s="263"/>
      <c r="M430" s="264" t="s">
        <v>19</v>
      </c>
      <c r="N430" s="265" t="s">
        <v>43</v>
      </c>
      <c r="O430" s="84"/>
      <c r="P430" s="213">
        <f>O430*H430</f>
        <v>0</v>
      </c>
      <c r="Q430" s="213">
        <v>0.17599999999999999</v>
      </c>
      <c r="R430" s="213">
        <f>Q430*H430</f>
        <v>42.546239999999997</v>
      </c>
      <c r="S430" s="213">
        <v>0</v>
      </c>
      <c r="T430" s="214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15" t="s">
        <v>184</v>
      </c>
      <c r="AT430" s="215" t="s">
        <v>365</v>
      </c>
      <c r="AU430" s="215" t="s">
        <v>82</v>
      </c>
      <c r="AY430" s="17" t="s">
        <v>126</v>
      </c>
      <c r="BE430" s="216">
        <f>IF(N430="základní",J430,0)</f>
        <v>0</v>
      </c>
      <c r="BF430" s="216">
        <f>IF(N430="snížená",J430,0)</f>
        <v>0</v>
      </c>
      <c r="BG430" s="216">
        <f>IF(N430="zákl. přenesená",J430,0)</f>
        <v>0</v>
      </c>
      <c r="BH430" s="216">
        <f>IF(N430="sníž. přenesená",J430,0)</f>
        <v>0</v>
      </c>
      <c r="BI430" s="216">
        <f>IF(N430="nulová",J430,0)</f>
        <v>0</v>
      </c>
      <c r="BJ430" s="17" t="s">
        <v>80</v>
      </c>
      <c r="BK430" s="216">
        <f>ROUND(I430*H430,2)</f>
        <v>0</v>
      </c>
      <c r="BL430" s="17" t="s">
        <v>133</v>
      </c>
      <c r="BM430" s="215" t="s">
        <v>591</v>
      </c>
    </row>
    <row r="431" s="13" customFormat="1">
      <c r="A431" s="13"/>
      <c r="B431" s="222"/>
      <c r="C431" s="223"/>
      <c r="D431" s="224" t="s">
        <v>137</v>
      </c>
      <c r="E431" s="225" t="s">
        <v>19</v>
      </c>
      <c r="F431" s="226" t="s">
        <v>561</v>
      </c>
      <c r="G431" s="223"/>
      <c r="H431" s="225" t="s">
        <v>19</v>
      </c>
      <c r="I431" s="227"/>
      <c r="J431" s="223"/>
      <c r="K431" s="223"/>
      <c r="L431" s="228"/>
      <c r="M431" s="229"/>
      <c r="N431" s="230"/>
      <c r="O431" s="230"/>
      <c r="P431" s="230"/>
      <c r="Q431" s="230"/>
      <c r="R431" s="230"/>
      <c r="S431" s="230"/>
      <c r="T431" s="23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2" t="s">
        <v>137</v>
      </c>
      <c r="AU431" s="232" t="s">
        <v>82</v>
      </c>
      <c r="AV431" s="13" t="s">
        <v>80</v>
      </c>
      <c r="AW431" s="13" t="s">
        <v>33</v>
      </c>
      <c r="AX431" s="13" t="s">
        <v>72</v>
      </c>
      <c r="AY431" s="232" t="s">
        <v>126</v>
      </c>
    </row>
    <row r="432" s="14" customFormat="1">
      <c r="A432" s="14"/>
      <c r="B432" s="233"/>
      <c r="C432" s="234"/>
      <c r="D432" s="224" t="s">
        <v>137</v>
      </c>
      <c r="E432" s="235" t="s">
        <v>19</v>
      </c>
      <c r="F432" s="236" t="s">
        <v>592</v>
      </c>
      <c r="G432" s="234"/>
      <c r="H432" s="237">
        <v>177</v>
      </c>
      <c r="I432" s="238"/>
      <c r="J432" s="234"/>
      <c r="K432" s="234"/>
      <c r="L432" s="239"/>
      <c r="M432" s="240"/>
      <c r="N432" s="241"/>
      <c r="O432" s="241"/>
      <c r="P432" s="241"/>
      <c r="Q432" s="241"/>
      <c r="R432" s="241"/>
      <c r="S432" s="241"/>
      <c r="T432" s="242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3" t="s">
        <v>137</v>
      </c>
      <c r="AU432" s="243" t="s">
        <v>82</v>
      </c>
      <c r="AV432" s="14" t="s">
        <v>82</v>
      </c>
      <c r="AW432" s="14" t="s">
        <v>33</v>
      </c>
      <c r="AX432" s="14" t="s">
        <v>72</v>
      </c>
      <c r="AY432" s="243" t="s">
        <v>126</v>
      </c>
    </row>
    <row r="433" s="13" customFormat="1">
      <c r="A433" s="13"/>
      <c r="B433" s="222"/>
      <c r="C433" s="223"/>
      <c r="D433" s="224" t="s">
        <v>137</v>
      </c>
      <c r="E433" s="225" t="s">
        <v>19</v>
      </c>
      <c r="F433" s="226" t="s">
        <v>563</v>
      </c>
      <c r="G433" s="223"/>
      <c r="H433" s="225" t="s">
        <v>19</v>
      </c>
      <c r="I433" s="227"/>
      <c r="J433" s="223"/>
      <c r="K433" s="223"/>
      <c r="L433" s="228"/>
      <c r="M433" s="229"/>
      <c r="N433" s="230"/>
      <c r="O433" s="230"/>
      <c r="P433" s="230"/>
      <c r="Q433" s="230"/>
      <c r="R433" s="230"/>
      <c r="S433" s="230"/>
      <c r="T433" s="23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2" t="s">
        <v>137</v>
      </c>
      <c r="AU433" s="232" t="s">
        <v>82</v>
      </c>
      <c r="AV433" s="13" t="s">
        <v>80</v>
      </c>
      <c r="AW433" s="13" t="s">
        <v>33</v>
      </c>
      <c r="AX433" s="13" t="s">
        <v>72</v>
      </c>
      <c r="AY433" s="232" t="s">
        <v>126</v>
      </c>
    </row>
    <row r="434" s="14" customFormat="1">
      <c r="A434" s="14"/>
      <c r="B434" s="233"/>
      <c r="C434" s="234"/>
      <c r="D434" s="224" t="s">
        <v>137</v>
      </c>
      <c r="E434" s="235" t="s">
        <v>19</v>
      </c>
      <c r="F434" s="236" t="s">
        <v>593</v>
      </c>
      <c r="G434" s="234"/>
      <c r="H434" s="237">
        <v>60</v>
      </c>
      <c r="I434" s="238"/>
      <c r="J434" s="234"/>
      <c r="K434" s="234"/>
      <c r="L434" s="239"/>
      <c r="M434" s="240"/>
      <c r="N434" s="241"/>
      <c r="O434" s="241"/>
      <c r="P434" s="241"/>
      <c r="Q434" s="241"/>
      <c r="R434" s="241"/>
      <c r="S434" s="241"/>
      <c r="T434" s="242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3" t="s">
        <v>137</v>
      </c>
      <c r="AU434" s="243" t="s">
        <v>82</v>
      </c>
      <c r="AV434" s="14" t="s">
        <v>82</v>
      </c>
      <c r="AW434" s="14" t="s">
        <v>33</v>
      </c>
      <c r="AX434" s="14" t="s">
        <v>72</v>
      </c>
      <c r="AY434" s="243" t="s">
        <v>126</v>
      </c>
    </row>
    <row r="435" s="15" customFormat="1">
      <c r="A435" s="15"/>
      <c r="B435" s="244"/>
      <c r="C435" s="245"/>
      <c r="D435" s="224" t="s">
        <v>137</v>
      </c>
      <c r="E435" s="246" t="s">
        <v>19</v>
      </c>
      <c r="F435" s="247" t="s">
        <v>142</v>
      </c>
      <c r="G435" s="245"/>
      <c r="H435" s="248">
        <v>237</v>
      </c>
      <c r="I435" s="249"/>
      <c r="J435" s="245"/>
      <c r="K435" s="245"/>
      <c r="L435" s="250"/>
      <c r="M435" s="251"/>
      <c r="N435" s="252"/>
      <c r="O435" s="252"/>
      <c r="P435" s="252"/>
      <c r="Q435" s="252"/>
      <c r="R435" s="252"/>
      <c r="S435" s="252"/>
      <c r="T435" s="253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54" t="s">
        <v>137</v>
      </c>
      <c r="AU435" s="254" t="s">
        <v>82</v>
      </c>
      <c r="AV435" s="15" t="s">
        <v>133</v>
      </c>
      <c r="AW435" s="15" t="s">
        <v>33</v>
      </c>
      <c r="AX435" s="15" t="s">
        <v>80</v>
      </c>
      <c r="AY435" s="254" t="s">
        <v>126</v>
      </c>
    </row>
    <row r="436" s="14" customFormat="1">
      <c r="A436" s="14"/>
      <c r="B436" s="233"/>
      <c r="C436" s="234"/>
      <c r="D436" s="224" t="s">
        <v>137</v>
      </c>
      <c r="E436" s="234"/>
      <c r="F436" s="236" t="s">
        <v>594</v>
      </c>
      <c r="G436" s="234"/>
      <c r="H436" s="237">
        <v>241.74000000000001</v>
      </c>
      <c r="I436" s="238"/>
      <c r="J436" s="234"/>
      <c r="K436" s="234"/>
      <c r="L436" s="239"/>
      <c r="M436" s="240"/>
      <c r="N436" s="241"/>
      <c r="O436" s="241"/>
      <c r="P436" s="241"/>
      <c r="Q436" s="241"/>
      <c r="R436" s="241"/>
      <c r="S436" s="241"/>
      <c r="T436" s="242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3" t="s">
        <v>137</v>
      </c>
      <c r="AU436" s="243" t="s">
        <v>82</v>
      </c>
      <c r="AV436" s="14" t="s">
        <v>82</v>
      </c>
      <c r="AW436" s="14" t="s">
        <v>4</v>
      </c>
      <c r="AX436" s="14" t="s">
        <v>80</v>
      </c>
      <c r="AY436" s="243" t="s">
        <v>126</v>
      </c>
    </row>
    <row r="437" s="12" customFormat="1" ht="22.8" customHeight="1">
      <c r="A437" s="12"/>
      <c r="B437" s="188"/>
      <c r="C437" s="189"/>
      <c r="D437" s="190" t="s">
        <v>71</v>
      </c>
      <c r="E437" s="202" t="s">
        <v>169</v>
      </c>
      <c r="F437" s="202" t="s">
        <v>595</v>
      </c>
      <c r="G437" s="189"/>
      <c r="H437" s="189"/>
      <c r="I437" s="192"/>
      <c r="J437" s="203">
        <f>BK437</f>
        <v>0</v>
      </c>
      <c r="K437" s="189"/>
      <c r="L437" s="194"/>
      <c r="M437" s="195"/>
      <c r="N437" s="196"/>
      <c r="O437" s="196"/>
      <c r="P437" s="197">
        <f>SUM(P438:P442)</f>
        <v>0</v>
      </c>
      <c r="Q437" s="196"/>
      <c r="R437" s="197">
        <f>SUM(R438:R442)</f>
        <v>2.6048</v>
      </c>
      <c r="S437" s="196"/>
      <c r="T437" s="198">
        <f>SUM(T438:T442)</f>
        <v>0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199" t="s">
        <v>80</v>
      </c>
      <c r="AT437" s="200" t="s">
        <v>71</v>
      </c>
      <c r="AU437" s="200" t="s">
        <v>80</v>
      </c>
      <c r="AY437" s="199" t="s">
        <v>126</v>
      </c>
      <c r="BK437" s="201">
        <f>SUM(BK438:BK442)</f>
        <v>0</v>
      </c>
    </row>
    <row r="438" s="2" customFormat="1" ht="24.15" customHeight="1">
      <c r="A438" s="38"/>
      <c r="B438" s="39"/>
      <c r="C438" s="204" t="s">
        <v>596</v>
      </c>
      <c r="D438" s="204" t="s">
        <v>128</v>
      </c>
      <c r="E438" s="205" t="s">
        <v>597</v>
      </c>
      <c r="F438" s="206" t="s">
        <v>598</v>
      </c>
      <c r="G438" s="207" t="s">
        <v>131</v>
      </c>
      <c r="H438" s="208">
        <v>74</v>
      </c>
      <c r="I438" s="209"/>
      <c r="J438" s="210">
        <f>ROUND(I438*H438,2)</f>
        <v>0</v>
      </c>
      <c r="K438" s="206" t="s">
        <v>132</v>
      </c>
      <c r="L438" s="44"/>
      <c r="M438" s="211" t="s">
        <v>19</v>
      </c>
      <c r="N438" s="212" t="s">
        <v>43</v>
      </c>
      <c r="O438" s="84"/>
      <c r="P438" s="213">
        <f>O438*H438</f>
        <v>0</v>
      </c>
      <c r="Q438" s="213">
        <v>0.035200000000000002</v>
      </c>
      <c r="R438" s="213">
        <f>Q438*H438</f>
        <v>2.6048</v>
      </c>
      <c r="S438" s="213">
        <v>0</v>
      </c>
      <c r="T438" s="214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15" t="s">
        <v>133</v>
      </c>
      <c r="AT438" s="215" t="s">
        <v>128</v>
      </c>
      <c r="AU438" s="215" t="s">
        <v>82</v>
      </c>
      <c r="AY438" s="17" t="s">
        <v>126</v>
      </c>
      <c r="BE438" s="216">
        <f>IF(N438="základní",J438,0)</f>
        <v>0</v>
      </c>
      <c r="BF438" s="216">
        <f>IF(N438="snížená",J438,0)</f>
        <v>0</v>
      </c>
      <c r="BG438" s="216">
        <f>IF(N438="zákl. přenesená",J438,0)</f>
        <v>0</v>
      </c>
      <c r="BH438" s="216">
        <f>IF(N438="sníž. přenesená",J438,0)</f>
        <v>0</v>
      </c>
      <c r="BI438" s="216">
        <f>IF(N438="nulová",J438,0)</f>
        <v>0</v>
      </c>
      <c r="BJ438" s="17" t="s">
        <v>80</v>
      </c>
      <c r="BK438" s="216">
        <f>ROUND(I438*H438,2)</f>
        <v>0</v>
      </c>
      <c r="BL438" s="17" t="s">
        <v>133</v>
      </c>
      <c r="BM438" s="215" t="s">
        <v>599</v>
      </c>
    </row>
    <row r="439" s="2" customFormat="1">
      <c r="A439" s="38"/>
      <c r="B439" s="39"/>
      <c r="C439" s="40"/>
      <c r="D439" s="217" t="s">
        <v>135</v>
      </c>
      <c r="E439" s="40"/>
      <c r="F439" s="218" t="s">
        <v>600</v>
      </c>
      <c r="G439" s="40"/>
      <c r="H439" s="40"/>
      <c r="I439" s="219"/>
      <c r="J439" s="40"/>
      <c r="K439" s="40"/>
      <c r="L439" s="44"/>
      <c r="M439" s="220"/>
      <c r="N439" s="221"/>
      <c r="O439" s="84"/>
      <c r="P439" s="84"/>
      <c r="Q439" s="84"/>
      <c r="R439" s="84"/>
      <c r="S439" s="84"/>
      <c r="T439" s="85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135</v>
      </c>
      <c r="AU439" s="17" t="s">
        <v>82</v>
      </c>
    </row>
    <row r="440" s="13" customFormat="1">
      <c r="A440" s="13"/>
      <c r="B440" s="222"/>
      <c r="C440" s="223"/>
      <c r="D440" s="224" t="s">
        <v>137</v>
      </c>
      <c r="E440" s="225" t="s">
        <v>19</v>
      </c>
      <c r="F440" s="226" t="s">
        <v>601</v>
      </c>
      <c r="G440" s="223"/>
      <c r="H440" s="225" t="s">
        <v>19</v>
      </c>
      <c r="I440" s="227"/>
      <c r="J440" s="223"/>
      <c r="K440" s="223"/>
      <c r="L440" s="228"/>
      <c r="M440" s="229"/>
      <c r="N440" s="230"/>
      <c r="O440" s="230"/>
      <c r="P440" s="230"/>
      <c r="Q440" s="230"/>
      <c r="R440" s="230"/>
      <c r="S440" s="230"/>
      <c r="T440" s="231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2" t="s">
        <v>137</v>
      </c>
      <c r="AU440" s="232" t="s">
        <v>82</v>
      </c>
      <c r="AV440" s="13" t="s">
        <v>80</v>
      </c>
      <c r="AW440" s="13" t="s">
        <v>33</v>
      </c>
      <c r="AX440" s="13" t="s">
        <v>72</v>
      </c>
      <c r="AY440" s="232" t="s">
        <v>126</v>
      </c>
    </row>
    <row r="441" s="13" customFormat="1">
      <c r="A441" s="13"/>
      <c r="B441" s="222"/>
      <c r="C441" s="223"/>
      <c r="D441" s="224" t="s">
        <v>137</v>
      </c>
      <c r="E441" s="225" t="s">
        <v>19</v>
      </c>
      <c r="F441" s="226" t="s">
        <v>602</v>
      </c>
      <c r="G441" s="223"/>
      <c r="H441" s="225" t="s">
        <v>19</v>
      </c>
      <c r="I441" s="227"/>
      <c r="J441" s="223"/>
      <c r="K441" s="223"/>
      <c r="L441" s="228"/>
      <c r="M441" s="229"/>
      <c r="N441" s="230"/>
      <c r="O441" s="230"/>
      <c r="P441" s="230"/>
      <c r="Q441" s="230"/>
      <c r="R441" s="230"/>
      <c r="S441" s="230"/>
      <c r="T441" s="231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2" t="s">
        <v>137</v>
      </c>
      <c r="AU441" s="232" t="s">
        <v>82</v>
      </c>
      <c r="AV441" s="13" t="s">
        <v>80</v>
      </c>
      <c r="AW441" s="13" t="s">
        <v>33</v>
      </c>
      <c r="AX441" s="13" t="s">
        <v>72</v>
      </c>
      <c r="AY441" s="232" t="s">
        <v>126</v>
      </c>
    </row>
    <row r="442" s="14" customFormat="1">
      <c r="A442" s="14"/>
      <c r="B442" s="233"/>
      <c r="C442" s="234"/>
      <c r="D442" s="224" t="s">
        <v>137</v>
      </c>
      <c r="E442" s="235" t="s">
        <v>19</v>
      </c>
      <c r="F442" s="236" t="s">
        <v>564</v>
      </c>
      <c r="G442" s="234"/>
      <c r="H442" s="237">
        <v>74</v>
      </c>
      <c r="I442" s="238"/>
      <c r="J442" s="234"/>
      <c r="K442" s="234"/>
      <c r="L442" s="239"/>
      <c r="M442" s="240"/>
      <c r="N442" s="241"/>
      <c r="O442" s="241"/>
      <c r="P442" s="241"/>
      <c r="Q442" s="241"/>
      <c r="R442" s="241"/>
      <c r="S442" s="241"/>
      <c r="T442" s="242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3" t="s">
        <v>137</v>
      </c>
      <c r="AU442" s="243" t="s">
        <v>82</v>
      </c>
      <c r="AV442" s="14" t="s">
        <v>82</v>
      </c>
      <c r="AW442" s="14" t="s">
        <v>33</v>
      </c>
      <c r="AX442" s="14" t="s">
        <v>80</v>
      </c>
      <c r="AY442" s="243" t="s">
        <v>126</v>
      </c>
    </row>
    <row r="443" s="12" customFormat="1" ht="22.8" customHeight="1">
      <c r="A443" s="12"/>
      <c r="B443" s="188"/>
      <c r="C443" s="189"/>
      <c r="D443" s="190" t="s">
        <v>71</v>
      </c>
      <c r="E443" s="202" t="s">
        <v>184</v>
      </c>
      <c r="F443" s="202" t="s">
        <v>603</v>
      </c>
      <c r="G443" s="189"/>
      <c r="H443" s="189"/>
      <c r="I443" s="192"/>
      <c r="J443" s="203">
        <f>BK443</f>
        <v>0</v>
      </c>
      <c r="K443" s="189"/>
      <c r="L443" s="194"/>
      <c r="M443" s="195"/>
      <c r="N443" s="196"/>
      <c r="O443" s="196"/>
      <c r="P443" s="197">
        <f>SUM(P444:P466)</f>
        <v>0</v>
      </c>
      <c r="Q443" s="196"/>
      <c r="R443" s="197">
        <f>SUM(R444:R466)</f>
        <v>20.466259999999998</v>
      </c>
      <c r="S443" s="196"/>
      <c r="T443" s="198">
        <f>SUM(T444:T466)</f>
        <v>19.43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199" t="s">
        <v>80</v>
      </c>
      <c r="AT443" s="200" t="s">
        <v>71</v>
      </c>
      <c r="AU443" s="200" t="s">
        <v>80</v>
      </c>
      <c r="AY443" s="199" t="s">
        <v>126</v>
      </c>
      <c r="BK443" s="201">
        <f>SUM(BK444:BK466)</f>
        <v>0</v>
      </c>
    </row>
    <row r="444" s="2" customFormat="1" ht="16.5" customHeight="1">
      <c r="A444" s="38"/>
      <c r="B444" s="39"/>
      <c r="C444" s="204" t="s">
        <v>604</v>
      </c>
      <c r="D444" s="204" t="s">
        <v>128</v>
      </c>
      <c r="E444" s="205" t="s">
        <v>605</v>
      </c>
      <c r="F444" s="206" t="s">
        <v>606</v>
      </c>
      <c r="G444" s="207" t="s">
        <v>453</v>
      </c>
      <c r="H444" s="208">
        <v>5</v>
      </c>
      <c r="I444" s="209"/>
      <c r="J444" s="210">
        <f>ROUND(I444*H444,2)</f>
        <v>0</v>
      </c>
      <c r="K444" s="206" t="s">
        <v>19</v>
      </c>
      <c r="L444" s="44"/>
      <c r="M444" s="211" t="s">
        <v>19</v>
      </c>
      <c r="N444" s="212" t="s">
        <v>43</v>
      </c>
      <c r="O444" s="84"/>
      <c r="P444" s="213">
        <f>O444*H444</f>
        <v>0</v>
      </c>
      <c r="Q444" s="213">
        <v>0.068640000000000007</v>
      </c>
      <c r="R444" s="213">
        <f>Q444*H444</f>
        <v>0.34320000000000006</v>
      </c>
      <c r="S444" s="213">
        <v>0</v>
      </c>
      <c r="T444" s="214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15" t="s">
        <v>133</v>
      </c>
      <c r="AT444" s="215" t="s">
        <v>128</v>
      </c>
      <c r="AU444" s="215" t="s">
        <v>82</v>
      </c>
      <c r="AY444" s="17" t="s">
        <v>126</v>
      </c>
      <c r="BE444" s="216">
        <f>IF(N444="základní",J444,0)</f>
        <v>0</v>
      </c>
      <c r="BF444" s="216">
        <f>IF(N444="snížená",J444,0)</f>
        <v>0</v>
      </c>
      <c r="BG444" s="216">
        <f>IF(N444="zákl. přenesená",J444,0)</f>
        <v>0</v>
      </c>
      <c r="BH444" s="216">
        <f>IF(N444="sníž. přenesená",J444,0)</f>
        <v>0</v>
      </c>
      <c r="BI444" s="216">
        <f>IF(N444="nulová",J444,0)</f>
        <v>0</v>
      </c>
      <c r="BJ444" s="17" t="s">
        <v>80</v>
      </c>
      <c r="BK444" s="216">
        <f>ROUND(I444*H444,2)</f>
        <v>0</v>
      </c>
      <c r="BL444" s="17" t="s">
        <v>133</v>
      </c>
      <c r="BM444" s="215" t="s">
        <v>607</v>
      </c>
    </row>
    <row r="445" s="2" customFormat="1" ht="24.15" customHeight="1">
      <c r="A445" s="38"/>
      <c r="B445" s="39"/>
      <c r="C445" s="204" t="s">
        <v>608</v>
      </c>
      <c r="D445" s="204" t="s">
        <v>128</v>
      </c>
      <c r="E445" s="205" t="s">
        <v>609</v>
      </c>
      <c r="F445" s="206" t="s">
        <v>610</v>
      </c>
      <c r="G445" s="207" t="s">
        <v>267</v>
      </c>
      <c r="H445" s="208">
        <v>6</v>
      </c>
      <c r="I445" s="209"/>
      <c r="J445" s="210">
        <f>ROUND(I445*H445,2)</f>
        <v>0</v>
      </c>
      <c r="K445" s="206" t="s">
        <v>132</v>
      </c>
      <c r="L445" s="44"/>
      <c r="M445" s="211" t="s">
        <v>19</v>
      </c>
      <c r="N445" s="212" t="s">
        <v>43</v>
      </c>
      <c r="O445" s="84"/>
      <c r="P445" s="213">
        <f>O445*H445</f>
        <v>0</v>
      </c>
      <c r="Q445" s="213">
        <v>0.0039300000000000003</v>
      </c>
      <c r="R445" s="213">
        <f>Q445*H445</f>
        <v>0.023580000000000004</v>
      </c>
      <c r="S445" s="213">
        <v>0</v>
      </c>
      <c r="T445" s="214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15" t="s">
        <v>133</v>
      </c>
      <c r="AT445" s="215" t="s">
        <v>128</v>
      </c>
      <c r="AU445" s="215" t="s">
        <v>82</v>
      </c>
      <c r="AY445" s="17" t="s">
        <v>126</v>
      </c>
      <c r="BE445" s="216">
        <f>IF(N445="základní",J445,0)</f>
        <v>0</v>
      </c>
      <c r="BF445" s="216">
        <f>IF(N445="snížená",J445,0)</f>
        <v>0</v>
      </c>
      <c r="BG445" s="216">
        <f>IF(N445="zákl. přenesená",J445,0)</f>
        <v>0</v>
      </c>
      <c r="BH445" s="216">
        <f>IF(N445="sníž. přenesená",J445,0)</f>
        <v>0</v>
      </c>
      <c r="BI445" s="216">
        <f>IF(N445="nulová",J445,0)</f>
        <v>0</v>
      </c>
      <c r="BJ445" s="17" t="s">
        <v>80</v>
      </c>
      <c r="BK445" s="216">
        <f>ROUND(I445*H445,2)</f>
        <v>0</v>
      </c>
      <c r="BL445" s="17" t="s">
        <v>133</v>
      </c>
      <c r="BM445" s="215" t="s">
        <v>611</v>
      </c>
    </row>
    <row r="446" s="2" customFormat="1">
      <c r="A446" s="38"/>
      <c r="B446" s="39"/>
      <c r="C446" s="40"/>
      <c r="D446" s="217" t="s">
        <v>135</v>
      </c>
      <c r="E446" s="40"/>
      <c r="F446" s="218" t="s">
        <v>612</v>
      </c>
      <c r="G446" s="40"/>
      <c r="H446" s="40"/>
      <c r="I446" s="219"/>
      <c r="J446" s="40"/>
      <c r="K446" s="40"/>
      <c r="L446" s="44"/>
      <c r="M446" s="220"/>
      <c r="N446" s="221"/>
      <c r="O446" s="84"/>
      <c r="P446" s="84"/>
      <c r="Q446" s="84"/>
      <c r="R446" s="84"/>
      <c r="S446" s="84"/>
      <c r="T446" s="85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17" t="s">
        <v>135</v>
      </c>
      <c r="AU446" s="17" t="s">
        <v>82</v>
      </c>
    </row>
    <row r="447" s="13" customFormat="1">
      <c r="A447" s="13"/>
      <c r="B447" s="222"/>
      <c r="C447" s="223"/>
      <c r="D447" s="224" t="s">
        <v>137</v>
      </c>
      <c r="E447" s="225" t="s">
        <v>19</v>
      </c>
      <c r="F447" s="226" t="s">
        <v>317</v>
      </c>
      <c r="G447" s="223"/>
      <c r="H447" s="225" t="s">
        <v>19</v>
      </c>
      <c r="I447" s="227"/>
      <c r="J447" s="223"/>
      <c r="K447" s="223"/>
      <c r="L447" s="228"/>
      <c r="M447" s="229"/>
      <c r="N447" s="230"/>
      <c r="O447" s="230"/>
      <c r="P447" s="230"/>
      <c r="Q447" s="230"/>
      <c r="R447" s="230"/>
      <c r="S447" s="230"/>
      <c r="T447" s="231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2" t="s">
        <v>137</v>
      </c>
      <c r="AU447" s="232" t="s">
        <v>82</v>
      </c>
      <c r="AV447" s="13" t="s">
        <v>80</v>
      </c>
      <c r="AW447" s="13" t="s">
        <v>33</v>
      </c>
      <c r="AX447" s="13" t="s">
        <v>72</v>
      </c>
      <c r="AY447" s="232" t="s">
        <v>126</v>
      </c>
    </row>
    <row r="448" s="14" customFormat="1">
      <c r="A448" s="14"/>
      <c r="B448" s="233"/>
      <c r="C448" s="234"/>
      <c r="D448" s="224" t="s">
        <v>137</v>
      </c>
      <c r="E448" s="235" t="s">
        <v>19</v>
      </c>
      <c r="F448" s="236" t="s">
        <v>613</v>
      </c>
      <c r="G448" s="234"/>
      <c r="H448" s="237">
        <v>6</v>
      </c>
      <c r="I448" s="238"/>
      <c r="J448" s="234"/>
      <c r="K448" s="234"/>
      <c r="L448" s="239"/>
      <c r="M448" s="240"/>
      <c r="N448" s="241"/>
      <c r="O448" s="241"/>
      <c r="P448" s="241"/>
      <c r="Q448" s="241"/>
      <c r="R448" s="241"/>
      <c r="S448" s="241"/>
      <c r="T448" s="242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3" t="s">
        <v>137</v>
      </c>
      <c r="AU448" s="243" t="s">
        <v>82</v>
      </c>
      <c r="AV448" s="14" t="s">
        <v>82</v>
      </c>
      <c r="AW448" s="14" t="s">
        <v>33</v>
      </c>
      <c r="AX448" s="14" t="s">
        <v>80</v>
      </c>
      <c r="AY448" s="243" t="s">
        <v>126</v>
      </c>
    </row>
    <row r="449" s="2" customFormat="1" ht="21.75" customHeight="1">
      <c r="A449" s="38"/>
      <c r="B449" s="39"/>
      <c r="C449" s="204" t="s">
        <v>614</v>
      </c>
      <c r="D449" s="204" t="s">
        <v>128</v>
      </c>
      <c r="E449" s="205" t="s">
        <v>615</v>
      </c>
      <c r="F449" s="206" t="s">
        <v>616</v>
      </c>
      <c r="G449" s="207" t="s">
        <v>267</v>
      </c>
      <c r="H449" s="208">
        <v>3</v>
      </c>
      <c r="I449" s="209"/>
      <c r="J449" s="210">
        <f>ROUND(I449*H449,2)</f>
        <v>0</v>
      </c>
      <c r="K449" s="206" t="s">
        <v>132</v>
      </c>
      <c r="L449" s="44"/>
      <c r="M449" s="211" t="s">
        <v>19</v>
      </c>
      <c r="N449" s="212" t="s">
        <v>43</v>
      </c>
      <c r="O449" s="84"/>
      <c r="P449" s="213">
        <f>O449*H449</f>
        <v>0</v>
      </c>
      <c r="Q449" s="213">
        <v>0</v>
      </c>
      <c r="R449" s="213">
        <f>Q449*H449</f>
        <v>0</v>
      </c>
      <c r="S449" s="213">
        <v>0.014999999999999999</v>
      </c>
      <c r="T449" s="214">
        <f>S449*H449</f>
        <v>0.044999999999999998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15" t="s">
        <v>133</v>
      </c>
      <c r="AT449" s="215" t="s">
        <v>128</v>
      </c>
      <c r="AU449" s="215" t="s">
        <v>82</v>
      </c>
      <c r="AY449" s="17" t="s">
        <v>126</v>
      </c>
      <c r="BE449" s="216">
        <f>IF(N449="základní",J449,0)</f>
        <v>0</v>
      </c>
      <c r="BF449" s="216">
        <f>IF(N449="snížená",J449,0)</f>
        <v>0</v>
      </c>
      <c r="BG449" s="216">
        <f>IF(N449="zákl. přenesená",J449,0)</f>
        <v>0</v>
      </c>
      <c r="BH449" s="216">
        <f>IF(N449="sníž. přenesená",J449,0)</f>
        <v>0</v>
      </c>
      <c r="BI449" s="216">
        <f>IF(N449="nulová",J449,0)</f>
        <v>0</v>
      </c>
      <c r="BJ449" s="17" t="s">
        <v>80</v>
      </c>
      <c r="BK449" s="216">
        <f>ROUND(I449*H449,2)</f>
        <v>0</v>
      </c>
      <c r="BL449" s="17" t="s">
        <v>133</v>
      </c>
      <c r="BM449" s="215" t="s">
        <v>617</v>
      </c>
    </row>
    <row r="450" s="2" customFormat="1">
      <c r="A450" s="38"/>
      <c r="B450" s="39"/>
      <c r="C450" s="40"/>
      <c r="D450" s="217" t="s">
        <v>135</v>
      </c>
      <c r="E450" s="40"/>
      <c r="F450" s="218" t="s">
        <v>618</v>
      </c>
      <c r="G450" s="40"/>
      <c r="H450" s="40"/>
      <c r="I450" s="219"/>
      <c r="J450" s="40"/>
      <c r="K450" s="40"/>
      <c r="L450" s="44"/>
      <c r="M450" s="220"/>
      <c r="N450" s="221"/>
      <c r="O450" s="84"/>
      <c r="P450" s="84"/>
      <c r="Q450" s="84"/>
      <c r="R450" s="84"/>
      <c r="S450" s="84"/>
      <c r="T450" s="85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135</v>
      </c>
      <c r="AU450" s="17" t="s">
        <v>82</v>
      </c>
    </row>
    <row r="451" s="2" customFormat="1" ht="16.5" customHeight="1">
      <c r="A451" s="38"/>
      <c r="B451" s="39"/>
      <c r="C451" s="204" t="s">
        <v>619</v>
      </c>
      <c r="D451" s="204" t="s">
        <v>128</v>
      </c>
      <c r="E451" s="205" t="s">
        <v>620</v>
      </c>
      <c r="F451" s="206" t="s">
        <v>621</v>
      </c>
      <c r="G451" s="207" t="s">
        <v>453</v>
      </c>
      <c r="H451" s="208">
        <v>5</v>
      </c>
      <c r="I451" s="209"/>
      <c r="J451" s="210">
        <f>ROUND(I451*H451,2)</f>
        <v>0</v>
      </c>
      <c r="K451" s="206" t="s">
        <v>19</v>
      </c>
      <c r="L451" s="44"/>
      <c r="M451" s="211" t="s">
        <v>19</v>
      </c>
      <c r="N451" s="212" t="s">
        <v>43</v>
      </c>
      <c r="O451" s="84"/>
      <c r="P451" s="213">
        <f>O451*H451</f>
        <v>0</v>
      </c>
      <c r="Q451" s="213">
        <v>0</v>
      </c>
      <c r="R451" s="213">
        <f>Q451*H451</f>
        <v>0</v>
      </c>
      <c r="S451" s="213">
        <v>0.65300000000000002</v>
      </c>
      <c r="T451" s="214">
        <f>S451*H451</f>
        <v>3.2650000000000001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15" t="s">
        <v>133</v>
      </c>
      <c r="AT451" s="215" t="s">
        <v>128</v>
      </c>
      <c r="AU451" s="215" t="s">
        <v>82</v>
      </c>
      <c r="AY451" s="17" t="s">
        <v>126</v>
      </c>
      <c r="BE451" s="216">
        <f>IF(N451="základní",J451,0)</f>
        <v>0</v>
      </c>
      <c r="BF451" s="216">
        <f>IF(N451="snížená",J451,0)</f>
        <v>0</v>
      </c>
      <c r="BG451" s="216">
        <f>IF(N451="zákl. přenesená",J451,0)</f>
        <v>0</v>
      </c>
      <c r="BH451" s="216">
        <f>IF(N451="sníž. přenesená",J451,0)</f>
        <v>0</v>
      </c>
      <c r="BI451" s="216">
        <f>IF(N451="nulová",J451,0)</f>
        <v>0</v>
      </c>
      <c r="BJ451" s="17" t="s">
        <v>80</v>
      </c>
      <c r="BK451" s="216">
        <f>ROUND(I451*H451,2)</f>
        <v>0</v>
      </c>
      <c r="BL451" s="17" t="s">
        <v>133</v>
      </c>
      <c r="BM451" s="215" t="s">
        <v>622</v>
      </c>
    </row>
    <row r="452" s="2" customFormat="1" ht="16.5" customHeight="1">
      <c r="A452" s="38"/>
      <c r="B452" s="39"/>
      <c r="C452" s="204" t="s">
        <v>623</v>
      </c>
      <c r="D452" s="204" t="s">
        <v>128</v>
      </c>
      <c r="E452" s="205" t="s">
        <v>624</v>
      </c>
      <c r="F452" s="206" t="s">
        <v>625</v>
      </c>
      <c r="G452" s="207" t="s">
        <v>453</v>
      </c>
      <c r="H452" s="208">
        <v>5</v>
      </c>
      <c r="I452" s="209"/>
      <c r="J452" s="210">
        <f>ROUND(I452*H452,2)</f>
        <v>0</v>
      </c>
      <c r="K452" s="206" t="s">
        <v>132</v>
      </c>
      <c r="L452" s="44"/>
      <c r="M452" s="211" t="s">
        <v>19</v>
      </c>
      <c r="N452" s="212" t="s">
        <v>43</v>
      </c>
      <c r="O452" s="84"/>
      <c r="P452" s="213">
        <f>O452*H452</f>
        <v>0</v>
      </c>
      <c r="Q452" s="213">
        <v>0.12422</v>
      </c>
      <c r="R452" s="213">
        <f>Q452*H452</f>
        <v>0.62109999999999999</v>
      </c>
      <c r="S452" s="213">
        <v>0</v>
      </c>
      <c r="T452" s="214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15" t="s">
        <v>133</v>
      </c>
      <c r="AT452" s="215" t="s">
        <v>128</v>
      </c>
      <c r="AU452" s="215" t="s">
        <v>82</v>
      </c>
      <c r="AY452" s="17" t="s">
        <v>126</v>
      </c>
      <c r="BE452" s="216">
        <f>IF(N452="základní",J452,0)</f>
        <v>0</v>
      </c>
      <c r="BF452" s="216">
        <f>IF(N452="snížená",J452,0)</f>
        <v>0</v>
      </c>
      <c r="BG452" s="216">
        <f>IF(N452="zákl. přenesená",J452,0)</f>
        <v>0</v>
      </c>
      <c r="BH452" s="216">
        <f>IF(N452="sníž. přenesená",J452,0)</f>
        <v>0</v>
      </c>
      <c r="BI452" s="216">
        <f>IF(N452="nulová",J452,0)</f>
        <v>0</v>
      </c>
      <c r="BJ452" s="17" t="s">
        <v>80</v>
      </c>
      <c r="BK452" s="216">
        <f>ROUND(I452*H452,2)</f>
        <v>0</v>
      </c>
      <c r="BL452" s="17" t="s">
        <v>133</v>
      </c>
      <c r="BM452" s="215" t="s">
        <v>626</v>
      </c>
    </row>
    <row r="453" s="2" customFormat="1">
      <c r="A453" s="38"/>
      <c r="B453" s="39"/>
      <c r="C453" s="40"/>
      <c r="D453" s="217" t="s">
        <v>135</v>
      </c>
      <c r="E453" s="40"/>
      <c r="F453" s="218" t="s">
        <v>627</v>
      </c>
      <c r="G453" s="40"/>
      <c r="H453" s="40"/>
      <c r="I453" s="219"/>
      <c r="J453" s="40"/>
      <c r="K453" s="40"/>
      <c r="L453" s="44"/>
      <c r="M453" s="220"/>
      <c r="N453" s="221"/>
      <c r="O453" s="84"/>
      <c r="P453" s="84"/>
      <c r="Q453" s="84"/>
      <c r="R453" s="84"/>
      <c r="S453" s="84"/>
      <c r="T453" s="85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135</v>
      </c>
      <c r="AU453" s="17" t="s">
        <v>82</v>
      </c>
    </row>
    <row r="454" s="2" customFormat="1" ht="16.5" customHeight="1">
      <c r="A454" s="38"/>
      <c r="B454" s="39"/>
      <c r="C454" s="256" t="s">
        <v>628</v>
      </c>
      <c r="D454" s="256" t="s">
        <v>365</v>
      </c>
      <c r="E454" s="257" t="s">
        <v>629</v>
      </c>
      <c r="F454" s="258" t="s">
        <v>630</v>
      </c>
      <c r="G454" s="259" t="s">
        <v>453</v>
      </c>
      <c r="H454" s="260">
        <v>5</v>
      </c>
      <c r="I454" s="261"/>
      <c r="J454" s="262">
        <f>ROUND(I454*H454,2)</f>
        <v>0</v>
      </c>
      <c r="K454" s="258" t="s">
        <v>132</v>
      </c>
      <c r="L454" s="263"/>
      <c r="M454" s="264" t="s">
        <v>19</v>
      </c>
      <c r="N454" s="265" t="s">
        <v>43</v>
      </c>
      <c r="O454" s="84"/>
      <c r="P454" s="213">
        <f>O454*H454</f>
        <v>0</v>
      </c>
      <c r="Q454" s="213">
        <v>0.071999999999999995</v>
      </c>
      <c r="R454" s="213">
        <f>Q454*H454</f>
        <v>0.35999999999999999</v>
      </c>
      <c r="S454" s="213">
        <v>0</v>
      </c>
      <c r="T454" s="214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15" t="s">
        <v>631</v>
      </c>
      <c r="AT454" s="215" t="s">
        <v>365</v>
      </c>
      <c r="AU454" s="215" t="s">
        <v>82</v>
      </c>
      <c r="AY454" s="17" t="s">
        <v>126</v>
      </c>
      <c r="BE454" s="216">
        <f>IF(N454="základní",J454,0)</f>
        <v>0</v>
      </c>
      <c r="BF454" s="216">
        <f>IF(N454="snížená",J454,0)</f>
        <v>0</v>
      </c>
      <c r="BG454" s="216">
        <f>IF(N454="zákl. přenesená",J454,0)</f>
        <v>0</v>
      </c>
      <c r="BH454" s="216">
        <f>IF(N454="sníž. přenesená",J454,0)</f>
        <v>0</v>
      </c>
      <c r="BI454" s="216">
        <f>IF(N454="nulová",J454,0)</f>
        <v>0</v>
      </c>
      <c r="BJ454" s="17" t="s">
        <v>80</v>
      </c>
      <c r="BK454" s="216">
        <f>ROUND(I454*H454,2)</f>
        <v>0</v>
      </c>
      <c r="BL454" s="17" t="s">
        <v>557</v>
      </c>
      <c r="BM454" s="215" t="s">
        <v>632</v>
      </c>
    </row>
    <row r="455" s="2" customFormat="1" ht="16.5" customHeight="1">
      <c r="A455" s="38"/>
      <c r="B455" s="39"/>
      <c r="C455" s="204" t="s">
        <v>633</v>
      </c>
      <c r="D455" s="204" t="s">
        <v>128</v>
      </c>
      <c r="E455" s="205" t="s">
        <v>634</v>
      </c>
      <c r="F455" s="206" t="s">
        <v>635</v>
      </c>
      <c r="G455" s="207" t="s">
        <v>453</v>
      </c>
      <c r="H455" s="208">
        <v>5</v>
      </c>
      <c r="I455" s="209"/>
      <c r="J455" s="210">
        <f>ROUND(I455*H455,2)</f>
        <v>0</v>
      </c>
      <c r="K455" s="206" t="s">
        <v>132</v>
      </c>
      <c r="L455" s="44"/>
      <c r="M455" s="211" t="s">
        <v>19</v>
      </c>
      <c r="N455" s="212" t="s">
        <v>43</v>
      </c>
      <c r="O455" s="84"/>
      <c r="P455" s="213">
        <f>O455*H455</f>
        <v>0</v>
      </c>
      <c r="Q455" s="213">
        <v>0.02972</v>
      </c>
      <c r="R455" s="213">
        <f>Q455*H455</f>
        <v>0.14860000000000001</v>
      </c>
      <c r="S455" s="213">
        <v>0</v>
      </c>
      <c r="T455" s="214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15" t="s">
        <v>133</v>
      </c>
      <c r="AT455" s="215" t="s">
        <v>128</v>
      </c>
      <c r="AU455" s="215" t="s">
        <v>82</v>
      </c>
      <c r="AY455" s="17" t="s">
        <v>126</v>
      </c>
      <c r="BE455" s="216">
        <f>IF(N455="základní",J455,0)</f>
        <v>0</v>
      </c>
      <c r="BF455" s="216">
        <f>IF(N455="snížená",J455,0)</f>
        <v>0</v>
      </c>
      <c r="BG455" s="216">
        <f>IF(N455="zákl. přenesená",J455,0)</f>
        <v>0</v>
      </c>
      <c r="BH455" s="216">
        <f>IF(N455="sníž. přenesená",J455,0)</f>
        <v>0</v>
      </c>
      <c r="BI455" s="216">
        <f>IF(N455="nulová",J455,0)</f>
        <v>0</v>
      </c>
      <c r="BJ455" s="17" t="s">
        <v>80</v>
      </c>
      <c r="BK455" s="216">
        <f>ROUND(I455*H455,2)</f>
        <v>0</v>
      </c>
      <c r="BL455" s="17" t="s">
        <v>133</v>
      </c>
      <c r="BM455" s="215" t="s">
        <v>636</v>
      </c>
    </row>
    <row r="456" s="2" customFormat="1">
      <c r="A456" s="38"/>
      <c r="B456" s="39"/>
      <c r="C456" s="40"/>
      <c r="D456" s="217" t="s">
        <v>135</v>
      </c>
      <c r="E456" s="40"/>
      <c r="F456" s="218" t="s">
        <v>637</v>
      </c>
      <c r="G456" s="40"/>
      <c r="H456" s="40"/>
      <c r="I456" s="219"/>
      <c r="J456" s="40"/>
      <c r="K456" s="40"/>
      <c r="L456" s="44"/>
      <c r="M456" s="220"/>
      <c r="N456" s="221"/>
      <c r="O456" s="84"/>
      <c r="P456" s="84"/>
      <c r="Q456" s="84"/>
      <c r="R456" s="84"/>
      <c r="S456" s="84"/>
      <c r="T456" s="85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135</v>
      </c>
      <c r="AU456" s="17" t="s">
        <v>82</v>
      </c>
    </row>
    <row r="457" s="2" customFormat="1" ht="16.5" customHeight="1">
      <c r="A457" s="38"/>
      <c r="B457" s="39"/>
      <c r="C457" s="256" t="s">
        <v>638</v>
      </c>
      <c r="D457" s="256" t="s">
        <v>365</v>
      </c>
      <c r="E457" s="257" t="s">
        <v>639</v>
      </c>
      <c r="F457" s="258" t="s">
        <v>640</v>
      </c>
      <c r="G457" s="259" t="s">
        <v>453</v>
      </c>
      <c r="H457" s="260">
        <v>5</v>
      </c>
      <c r="I457" s="261"/>
      <c r="J457" s="262">
        <f>ROUND(I457*H457,2)</f>
        <v>0</v>
      </c>
      <c r="K457" s="258" t="s">
        <v>132</v>
      </c>
      <c r="L457" s="263"/>
      <c r="M457" s="264" t="s">
        <v>19</v>
      </c>
      <c r="N457" s="265" t="s">
        <v>43</v>
      </c>
      <c r="O457" s="84"/>
      <c r="P457" s="213">
        <f>O457*H457</f>
        <v>0</v>
      </c>
      <c r="Q457" s="213">
        <v>0.111</v>
      </c>
      <c r="R457" s="213">
        <f>Q457*H457</f>
        <v>0.55500000000000005</v>
      </c>
      <c r="S457" s="213">
        <v>0</v>
      </c>
      <c r="T457" s="214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15" t="s">
        <v>641</v>
      </c>
      <c r="AT457" s="215" t="s">
        <v>365</v>
      </c>
      <c r="AU457" s="215" t="s">
        <v>82</v>
      </c>
      <c r="AY457" s="17" t="s">
        <v>126</v>
      </c>
      <c r="BE457" s="216">
        <f>IF(N457="základní",J457,0)</f>
        <v>0</v>
      </c>
      <c r="BF457" s="216">
        <f>IF(N457="snížená",J457,0)</f>
        <v>0</v>
      </c>
      <c r="BG457" s="216">
        <f>IF(N457="zákl. přenesená",J457,0)</f>
        <v>0</v>
      </c>
      <c r="BH457" s="216">
        <f>IF(N457="sníž. přenesená",J457,0)</f>
        <v>0</v>
      </c>
      <c r="BI457" s="216">
        <f>IF(N457="nulová",J457,0)</f>
        <v>0</v>
      </c>
      <c r="BJ457" s="17" t="s">
        <v>80</v>
      </c>
      <c r="BK457" s="216">
        <f>ROUND(I457*H457,2)</f>
        <v>0</v>
      </c>
      <c r="BL457" s="17" t="s">
        <v>641</v>
      </c>
      <c r="BM457" s="215" t="s">
        <v>642</v>
      </c>
    </row>
    <row r="458" s="2" customFormat="1" ht="16.5" customHeight="1">
      <c r="A458" s="38"/>
      <c r="B458" s="39"/>
      <c r="C458" s="204" t="s">
        <v>643</v>
      </c>
      <c r="D458" s="204" t="s">
        <v>128</v>
      </c>
      <c r="E458" s="205" t="s">
        <v>644</v>
      </c>
      <c r="F458" s="206" t="s">
        <v>645</v>
      </c>
      <c r="G458" s="207" t="s">
        <v>453</v>
      </c>
      <c r="H458" s="208">
        <v>5</v>
      </c>
      <c r="I458" s="209"/>
      <c r="J458" s="210">
        <f>ROUND(I458*H458,2)</f>
        <v>0</v>
      </c>
      <c r="K458" s="206" t="s">
        <v>132</v>
      </c>
      <c r="L458" s="44"/>
      <c r="M458" s="211" t="s">
        <v>19</v>
      </c>
      <c r="N458" s="212" t="s">
        <v>43</v>
      </c>
      <c r="O458" s="84"/>
      <c r="P458" s="213">
        <f>O458*H458</f>
        <v>0</v>
      </c>
      <c r="Q458" s="213">
        <v>0.02972</v>
      </c>
      <c r="R458" s="213">
        <f>Q458*H458</f>
        <v>0.14860000000000001</v>
      </c>
      <c r="S458" s="213">
        <v>0</v>
      </c>
      <c r="T458" s="214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15" t="s">
        <v>133</v>
      </c>
      <c r="AT458" s="215" t="s">
        <v>128</v>
      </c>
      <c r="AU458" s="215" t="s">
        <v>82</v>
      </c>
      <c r="AY458" s="17" t="s">
        <v>126</v>
      </c>
      <c r="BE458" s="216">
        <f>IF(N458="základní",J458,0)</f>
        <v>0</v>
      </c>
      <c r="BF458" s="216">
        <f>IF(N458="snížená",J458,0)</f>
        <v>0</v>
      </c>
      <c r="BG458" s="216">
        <f>IF(N458="zákl. přenesená",J458,0)</f>
        <v>0</v>
      </c>
      <c r="BH458" s="216">
        <f>IF(N458="sníž. přenesená",J458,0)</f>
        <v>0</v>
      </c>
      <c r="BI458" s="216">
        <f>IF(N458="nulová",J458,0)</f>
        <v>0</v>
      </c>
      <c r="BJ458" s="17" t="s">
        <v>80</v>
      </c>
      <c r="BK458" s="216">
        <f>ROUND(I458*H458,2)</f>
        <v>0</v>
      </c>
      <c r="BL458" s="17" t="s">
        <v>133</v>
      </c>
      <c r="BM458" s="215" t="s">
        <v>646</v>
      </c>
    </row>
    <row r="459" s="2" customFormat="1">
      <c r="A459" s="38"/>
      <c r="B459" s="39"/>
      <c r="C459" s="40"/>
      <c r="D459" s="217" t="s">
        <v>135</v>
      </c>
      <c r="E459" s="40"/>
      <c r="F459" s="218" t="s">
        <v>647</v>
      </c>
      <c r="G459" s="40"/>
      <c r="H459" s="40"/>
      <c r="I459" s="219"/>
      <c r="J459" s="40"/>
      <c r="K459" s="40"/>
      <c r="L459" s="44"/>
      <c r="M459" s="220"/>
      <c r="N459" s="221"/>
      <c r="O459" s="84"/>
      <c r="P459" s="84"/>
      <c r="Q459" s="84"/>
      <c r="R459" s="84"/>
      <c r="S459" s="84"/>
      <c r="T459" s="85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135</v>
      </c>
      <c r="AU459" s="17" t="s">
        <v>82</v>
      </c>
    </row>
    <row r="460" s="2" customFormat="1" ht="24.15" customHeight="1">
      <c r="A460" s="38"/>
      <c r="B460" s="39"/>
      <c r="C460" s="256" t="s">
        <v>648</v>
      </c>
      <c r="D460" s="256" t="s">
        <v>365</v>
      </c>
      <c r="E460" s="257" t="s">
        <v>649</v>
      </c>
      <c r="F460" s="258" t="s">
        <v>650</v>
      </c>
      <c r="G460" s="259" t="s">
        <v>453</v>
      </c>
      <c r="H460" s="260">
        <v>5</v>
      </c>
      <c r="I460" s="261"/>
      <c r="J460" s="262">
        <f>ROUND(I460*H460,2)</f>
        <v>0</v>
      </c>
      <c r="K460" s="258" t="s">
        <v>19</v>
      </c>
      <c r="L460" s="263"/>
      <c r="M460" s="264" t="s">
        <v>19</v>
      </c>
      <c r="N460" s="265" t="s">
        <v>43</v>
      </c>
      <c r="O460" s="84"/>
      <c r="P460" s="213">
        <f>O460*H460</f>
        <v>0</v>
      </c>
      <c r="Q460" s="213">
        <v>0.10299999999999999</v>
      </c>
      <c r="R460" s="213">
        <f>Q460*H460</f>
        <v>0.51500000000000001</v>
      </c>
      <c r="S460" s="213">
        <v>0</v>
      </c>
      <c r="T460" s="214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15" t="s">
        <v>641</v>
      </c>
      <c r="AT460" s="215" t="s">
        <v>365</v>
      </c>
      <c r="AU460" s="215" t="s">
        <v>82</v>
      </c>
      <c r="AY460" s="17" t="s">
        <v>126</v>
      </c>
      <c r="BE460" s="216">
        <f>IF(N460="základní",J460,0)</f>
        <v>0</v>
      </c>
      <c r="BF460" s="216">
        <f>IF(N460="snížená",J460,0)</f>
        <v>0</v>
      </c>
      <c r="BG460" s="216">
        <f>IF(N460="zákl. přenesená",J460,0)</f>
        <v>0</v>
      </c>
      <c r="BH460" s="216">
        <f>IF(N460="sníž. přenesená",J460,0)</f>
        <v>0</v>
      </c>
      <c r="BI460" s="216">
        <f>IF(N460="nulová",J460,0)</f>
        <v>0</v>
      </c>
      <c r="BJ460" s="17" t="s">
        <v>80</v>
      </c>
      <c r="BK460" s="216">
        <f>ROUND(I460*H460,2)</f>
        <v>0</v>
      </c>
      <c r="BL460" s="17" t="s">
        <v>641</v>
      </c>
      <c r="BM460" s="215" t="s">
        <v>651</v>
      </c>
    </row>
    <row r="461" s="2" customFormat="1" ht="16.5" customHeight="1">
      <c r="A461" s="38"/>
      <c r="B461" s="39"/>
      <c r="C461" s="204" t="s">
        <v>652</v>
      </c>
      <c r="D461" s="204" t="s">
        <v>128</v>
      </c>
      <c r="E461" s="205" t="s">
        <v>653</v>
      </c>
      <c r="F461" s="206" t="s">
        <v>654</v>
      </c>
      <c r="G461" s="207" t="s">
        <v>453</v>
      </c>
      <c r="H461" s="208">
        <v>26</v>
      </c>
      <c r="I461" s="209"/>
      <c r="J461" s="210">
        <f>ROUND(I461*H461,2)</f>
        <v>0</v>
      </c>
      <c r="K461" s="206" t="s">
        <v>132</v>
      </c>
      <c r="L461" s="44"/>
      <c r="M461" s="211" t="s">
        <v>19</v>
      </c>
      <c r="N461" s="212" t="s">
        <v>43</v>
      </c>
      <c r="O461" s="84"/>
      <c r="P461" s="213">
        <f>O461*H461</f>
        <v>0</v>
      </c>
      <c r="Q461" s="213">
        <v>0.62248000000000003</v>
      </c>
      <c r="R461" s="213">
        <f>Q461*H461</f>
        <v>16.184480000000001</v>
      </c>
      <c r="S461" s="213">
        <v>0.62</v>
      </c>
      <c r="T461" s="214">
        <f>S461*H461</f>
        <v>16.120000000000001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15" t="s">
        <v>133</v>
      </c>
      <c r="AT461" s="215" t="s">
        <v>128</v>
      </c>
      <c r="AU461" s="215" t="s">
        <v>82</v>
      </c>
      <c r="AY461" s="17" t="s">
        <v>126</v>
      </c>
      <c r="BE461" s="216">
        <f>IF(N461="základní",J461,0)</f>
        <v>0</v>
      </c>
      <c r="BF461" s="216">
        <f>IF(N461="snížená",J461,0)</f>
        <v>0</v>
      </c>
      <c r="BG461" s="216">
        <f>IF(N461="zákl. přenesená",J461,0)</f>
        <v>0</v>
      </c>
      <c r="BH461" s="216">
        <f>IF(N461="sníž. přenesená",J461,0)</f>
        <v>0</v>
      </c>
      <c r="BI461" s="216">
        <f>IF(N461="nulová",J461,0)</f>
        <v>0</v>
      </c>
      <c r="BJ461" s="17" t="s">
        <v>80</v>
      </c>
      <c r="BK461" s="216">
        <f>ROUND(I461*H461,2)</f>
        <v>0</v>
      </c>
      <c r="BL461" s="17" t="s">
        <v>133</v>
      </c>
      <c r="BM461" s="215" t="s">
        <v>655</v>
      </c>
    </row>
    <row r="462" s="2" customFormat="1">
      <c r="A462" s="38"/>
      <c r="B462" s="39"/>
      <c r="C462" s="40"/>
      <c r="D462" s="217" t="s">
        <v>135</v>
      </c>
      <c r="E462" s="40"/>
      <c r="F462" s="218" t="s">
        <v>656</v>
      </c>
      <c r="G462" s="40"/>
      <c r="H462" s="40"/>
      <c r="I462" s="219"/>
      <c r="J462" s="40"/>
      <c r="K462" s="40"/>
      <c r="L462" s="44"/>
      <c r="M462" s="220"/>
      <c r="N462" s="221"/>
      <c r="O462" s="84"/>
      <c r="P462" s="84"/>
      <c r="Q462" s="84"/>
      <c r="R462" s="84"/>
      <c r="S462" s="84"/>
      <c r="T462" s="85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7" t="s">
        <v>135</v>
      </c>
      <c r="AU462" s="17" t="s">
        <v>82</v>
      </c>
    </row>
    <row r="463" s="2" customFormat="1" ht="16.5" customHeight="1">
      <c r="A463" s="38"/>
      <c r="B463" s="39"/>
      <c r="C463" s="204" t="s">
        <v>657</v>
      </c>
      <c r="D463" s="204" t="s">
        <v>128</v>
      </c>
      <c r="E463" s="205" t="s">
        <v>658</v>
      </c>
      <c r="F463" s="206" t="s">
        <v>659</v>
      </c>
      <c r="G463" s="207" t="s">
        <v>453</v>
      </c>
      <c r="H463" s="208">
        <v>5</v>
      </c>
      <c r="I463" s="209"/>
      <c r="J463" s="210">
        <f>ROUND(I463*H463,2)</f>
        <v>0</v>
      </c>
      <c r="K463" s="206" t="s">
        <v>132</v>
      </c>
      <c r="L463" s="44"/>
      <c r="M463" s="211" t="s">
        <v>19</v>
      </c>
      <c r="N463" s="212" t="s">
        <v>43</v>
      </c>
      <c r="O463" s="84"/>
      <c r="P463" s="213">
        <f>O463*H463</f>
        <v>0</v>
      </c>
      <c r="Q463" s="213">
        <v>0.21734000000000001</v>
      </c>
      <c r="R463" s="213">
        <f>Q463*H463</f>
        <v>1.0867</v>
      </c>
      <c r="S463" s="213">
        <v>0</v>
      </c>
      <c r="T463" s="214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15" t="s">
        <v>133</v>
      </c>
      <c r="AT463" s="215" t="s">
        <v>128</v>
      </c>
      <c r="AU463" s="215" t="s">
        <v>82</v>
      </c>
      <c r="AY463" s="17" t="s">
        <v>126</v>
      </c>
      <c r="BE463" s="216">
        <f>IF(N463="základní",J463,0)</f>
        <v>0</v>
      </c>
      <c r="BF463" s="216">
        <f>IF(N463="snížená",J463,0)</f>
        <v>0</v>
      </c>
      <c r="BG463" s="216">
        <f>IF(N463="zákl. přenesená",J463,0)</f>
        <v>0</v>
      </c>
      <c r="BH463" s="216">
        <f>IF(N463="sníž. přenesená",J463,0)</f>
        <v>0</v>
      </c>
      <c r="BI463" s="216">
        <f>IF(N463="nulová",J463,0)</f>
        <v>0</v>
      </c>
      <c r="BJ463" s="17" t="s">
        <v>80</v>
      </c>
      <c r="BK463" s="216">
        <f>ROUND(I463*H463,2)</f>
        <v>0</v>
      </c>
      <c r="BL463" s="17" t="s">
        <v>133</v>
      </c>
      <c r="BM463" s="215" t="s">
        <v>660</v>
      </c>
    </row>
    <row r="464" s="2" customFormat="1">
      <c r="A464" s="38"/>
      <c r="B464" s="39"/>
      <c r="C464" s="40"/>
      <c r="D464" s="217" t="s">
        <v>135</v>
      </c>
      <c r="E464" s="40"/>
      <c r="F464" s="218" t="s">
        <v>661</v>
      </c>
      <c r="G464" s="40"/>
      <c r="H464" s="40"/>
      <c r="I464" s="219"/>
      <c r="J464" s="40"/>
      <c r="K464" s="40"/>
      <c r="L464" s="44"/>
      <c r="M464" s="220"/>
      <c r="N464" s="221"/>
      <c r="O464" s="84"/>
      <c r="P464" s="84"/>
      <c r="Q464" s="84"/>
      <c r="R464" s="84"/>
      <c r="S464" s="84"/>
      <c r="T464" s="85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135</v>
      </c>
      <c r="AU464" s="17" t="s">
        <v>82</v>
      </c>
    </row>
    <row r="465" s="2" customFormat="1" ht="16.5" customHeight="1">
      <c r="A465" s="38"/>
      <c r="B465" s="39"/>
      <c r="C465" s="256" t="s">
        <v>662</v>
      </c>
      <c r="D465" s="256" t="s">
        <v>365</v>
      </c>
      <c r="E465" s="257" t="s">
        <v>663</v>
      </c>
      <c r="F465" s="258" t="s">
        <v>664</v>
      </c>
      <c r="G465" s="259" t="s">
        <v>453</v>
      </c>
      <c r="H465" s="260">
        <v>5</v>
      </c>
      <c r="I465" s="261"/>
      <c r="J465" s="262">
        <f>ROUND(I465*H465,2)</f>
        <v>0</v>
      </c>
      <c r="K465" s="258" t="s">
        <v>132</v>
      </c>
      <c r="L465" s="263"/>
      <c r="M465" s="264" t="s">
        <v>19</v>
      </c>
      <c r="N465" s="265" t="s">
        <v>43</v>
      </c>
      <c r="O465" s="84"/>
      <c r="P465" s="213">
        <f>O465*H465</f>
        <v>0</v>
      </c>
      <c r="Q465" s="213">
        <v>0.0030000000000000001</v>
      </c>
      <c r="R465" s="213">
        <f>Q465*H465</f>
        <v>0.014999999999999999</v>
      </c>
      <c r="S465" s="213">
        <v>0</v>
      </c>
      <c r="T465" s="214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15" t="s">
        <v>641</v>
      </c>
      <c r="AT465" s="215" t="s">
        <v>365</v>
      </c>
      <c r="AU465" s="215" t="s">
        <v>82</v>
      </c>
      <c r="AY465" s="17" t="s">
        <v>126</v>
      </c>
      <c r="BE465" s="216">
        <f>IF(N465="základní",J465,0)</f>
        <v>0</v>
      </c>
      <c r="BF465" s="216">
        <f>IF(N465="snížená",J465,0)</f>
        <v>0</v>
      </c>
      <c r="BG465" s="216">
        <f>IF(N465="zákl. přenesená",J465,0)</f>
        <v>0</v>
      </c>
      <c r="BH465" s="216">
        <f>IF(N465="sníž. přenesená",J465,0)</f>
        <v>0</v>
      </c>
      <c r="BI465" s="216">
        <f>IF(N465="nulová",J465,0)</f>
        <v>0</v>
      </c>
      <c r="BJ465" s="17" t="s">
        <v>80</v>
      </c>
      <c r="BK465" s="216">
        <f>ROUND(I465*H465,2)</f>
        <v>0</v>
      </c>
      <c r="BL465" s="17" t="s">
        <v>641</v>
      </c>
      <c r="BM465" s="215" t="s">
        <v>665</v>
      </c>
    </row>
    <row r="466" s="2" customFormat="1" ht="16.5" customHeight="1">
      <c r="A466" s="38"/>
      <c r="B466" s="39"/>
      <c r="C466" s="256" t="s">
        <v>666</v>
      </c>
      <c r="D466" s="256" t="s">
        <v>365</v>
      </c>
      <c r="E466" s="257" t="s">
        <v>667</v>
      </c>
      <c r="F466" s="258" t="s">
        <v>668</v>
      </c>
      <c r="G466" s="259" t="s">
        <v>453</v>
      </c>
      <c r="H466" s="260">
        <v>5</v>
      </c>
      <c r="I466" s="261"/>
      <c r="J466" s="262">
        <f>ROUND(I466*H466,2)</f>
        <v>0</v>
      </c>
      <c r="K466" s="258" t="s">
        <v>132</v>
      </c>
      <c r="L466" s="263"/>
      <c r="M466" s="264" t="s">
        <v>19</v>
      </c>
      <c r="N466" s="265" t="s">
        <v>43</v>
      </c>
      <c r="O466" s="84"/>
      <c r="P466" s="213">
        <f>O466*H466</f>
        <v>0</v>
      </c>
      <c r="Q466" s="213">
        <v>0.092999999999999999</v>
      </c>
      <c r="R466" s="213">
        <f>Q466*H466</f>
        <v>0.46499999999999997</v>
      </c>
      <c r="S466" s="213">
        <v>0</v>
      </c>
      <c r="T466" s="214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15" t="s">
        <v>641</v>
      </c>
      <c r="AT466" s="215" t="s">
        <v>365</v>
      </c>
      <c r="AU466" s="215" t="s">
        <v>82</v>
      </c>
      <c r="AY466" s="17" t="s">
        <v>126</v>
      </c>
      <c r="BE466" s="216">
        <f>IF(N466="základní",J466,0)</f>
        <v>0</v>
      </c>
      <c r="BF466" s="216">
        <f>IF(N466="snížená",J466,0)</f>
        <v>0</v>
      </c>
      <c r="BG466" s="216">
        <f>IF(N466="zákl. přenesená",J466,0)</f>
        <v>0</v>
      </c>
      <c r="BH466" s="216">
        <f>IF(N466="sníž. přenesená",J466,0)</f>
        <v>0</v>
      </c>
      <c r="BI466" s="216">
        <f>IF(N466="nulová",J466,0)</f>
        <v>0</v>
      </c>
      <c r="BJ466" s="17" t="s">
        <v>80</v>
      </c>
      <c r="BK466" s="216">
        <f>ROUND(I466*H466,2)</f>
        <v>0</v>
      </c>
      <c r="BL466" s="17" t="s">
        <v>641</v>
      </c>
      <c r="BM466" s="215" t="s">
        <v>669</v>
      </c>
    </row>
    <row r="467" s="12" customFormat="1" ht="22.8" customHeight="1">
      <c r="A467" s="12"/>
      <c r="B467" s="188"/>
      <c r="C467" s="189"/>
      <c r="D467" s="190" t="s">
        <v>71</v>
      </c>
      <c r="E467" s="202" t="s">
        <v>192</v>
      </c>
      <c r="F467" s="202" t="s">
        <v>670</v>
      </c>
      <c r="G467" s="189"/>
      <c r="H467" s="189"/>
      <c r="I467" s="192"/>
      <c r="J467" s="203">
        <f>BK467</f>
        <v>0</v>
      </c>
      <c r="K467" s="189"/>
      <c r="L467" s="194"/>
      <c r="M467" s="195"/>
      <c r="N467" s="196"/>
      <c r="O467" s="196"/>
      <c r="P467" s="197">
        <f>SUM(P468:P598)</f>
        <v>0</v>
      </c>
      <c r="Q467" s="196"/>
      <c r="R467" s="197">
        <f>SUM(R468:R598)</f>
        <v>106.31734299999999</v>
      </c>
      <c r="S467" s="196"/>
      <c r="T467" s="198">
        <f>SUM(T468:T598)</f>
        <v>66.363</v>
      </c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R467" s="199" t="s">
        <v>80</v>
      </c>
      <c r="AT467" s="200" t="s">
        <v>71</v>
      </c>
      <c r="AU467" s="200" t="s">
        <v>80</v>
      </c>
      <c r="AY467" s="199" t="s">
        <v>126</v>
      </c>
      <c r="BK467" s="201">
        <f>SUM(BK468:BK598)</f>
        <v>0</v>
      </c>
    </row>
    <row r="468" s="2" customFormat="1" ht="16.5" customHeight="1">
      <c r="A468" s="38"/>
      <c r="B468" s="39"/>
      <c r="C468" s="204" t="s">
        <v>671</v>
      </c>
      <c r="D468" s="204" t="s">
        <v>128</v>
      </c>
      <c r="E468" s="205" t="s">
        <v>672</v>
      </c>
      <c r="F468" s="206" t="s">
        <v>673</v>
      </c>
      <c r="G468" s="207" t="s">
        <v>267</v>
      </c>
      <c r="H468" s="208">
        <v>70</v>
      </c>
      <c r="I468" s="209"/>
      <c r="J468" s="210">
        <f>ROUND(I468*H468,2)</f>
        <v>0</v>
      </c>
      <c r="K468" s="206" t="s">
        <v>132</v>
      </c>
      <c r="L468" s="44"/>
      <c r="M468" s="211" t="s">
        <v>19</v>
      </c>
      <c r="N468" s="212" t="s">
        <v>43</v>
      </c>
      <c r="O468" s="84"/>
      <c r="P468" s="213">
        <f>O468*H468</f>
        <v>0</v>
      </c>
      <c r="Q468" s="213">
        <v>0.00029999999999999997</v>
      </c>
      <c r="R468" s="213">
        <f>Q468*H468</f>
        <v>0.020999999999999998</v>
      </c>
      <c r="S468" s="213">
        <v>0</v>
      </c>
      <c r="T468" s="214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15" t="s">
        <v>133</v>
      </c>
      <c r="AT468" s="215" t="s">
        <v>128</v>
      </c>
      <c r="AU468" s="215" t="s">
        <v>82</v>
      </c>
      <c r="AY468" s="17" t="s">
        <v>126</v>
      </c>
      <c r="BE468" s="216">
        <f>IF(N468="základní",J468,0)</f>
        <v>0</v>
      </c>
      <c r="BF468" s="216">
        <f>IF(N468="snížená",J468,0)</f>
        <v>0</v>
      </c>
      <c r="BG468" s="216">
        <f>IF(N468="zákl. přenesená",J468,0)</f>
        <v>0</v>
      </c>
      <c r="BH468" s="216">
        <f>IF(N468="sníž. přenesená",J468,0)</f>
        <v>0</v>
      </c>
      <c r="BI468" s="216">
        <f>IF(N468="nulová",J468,0)</f>
        <v>0</v>
      </c>
      <c r="BJ468" s="17" t="s">
        <v>80</v>
      </c>
      <c r="BK468" s="216">
        <f>ROUND(I468*H468,2)</f>
        <v>0</v>
      </c>
      <c r="BL468" s="17" t="s">
        <v>133</v>
      </c>
      <c r="BM468" s="215" t="s">
        <v>674</v>
      </c>
    </row>
    <row r="469" s="2" customFormat="1">
      <c r="A469" s="38"/>
      <c r="B469" s="39"/>
      <c r="C469" s="40"/>
      <c r="D469" s="217" t="s">
        <v>135</v>
      </c>
      <c r="E469" s="40"/>
      <c r="F469" s="218" t="s">
        <v>675</v>
      </c>
      <c r="G469" s="40"/>
      <c r="H469" s="40"/>
      <c r="I469" s="219"/>
      <c r="J469" s="40"/>
      <c r="K469" s="40"/>
      <c r="L469" s="44"/>
      <c r="M469" s="220"/>
      <c r="N469" s="221"/>
      <c r="O469" s="84"/>
      <c r="P469" s="84"/>
      <c r="Q469" s="84"/>
      <c r="R469" s="84"/>
      <c r="S469" s="84"/>
      <c r="T469" s="85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135</v>
      </c>
      <c r="AU469" s="17" t="s">
        <v>82</v>
      </c>
    </row>
    <row r="470" s="2" customFormat="1">
      <c r="A470" s="38"/>
      <c r="B470" s="39"/>
      <c r="C470" s="40"/>
      <c r="D470" s="224" t="s">
        <v>146</v>
      </c>
      <c r="E470" s="40"/>
      <c r="F470" s="255" t="s">
        <v>676</v>
      </c>
      <c r="G470" s="40"/>
      <c r="H470" s="40"/>
      <c r="I470" s="219"/>
      <c r="J470" s="40"/>
      <c r="K470" s="40"/>
      <c r="L470" s="44"/>
      <c r="M470" s="220"/>
      <c r="N470" s="221"/>
      <c r="O470" s="84"/>
      <c r="P470" s="84"/>
      <c r="Q470" s="84"/>
      <c r="R470" s="84"/>
      <c r="S470" s="84"/>
      <c r="T470" s="85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146</v>
      </c>
      <c r="AU470" s="17" t="s">
        <v>82</v>
      </c>
    </row>
    <row r="471" s="13" customFormat="1">
      <c r="A471" s="13"/>
      <c r="B471" s="222"/>
      <c r="C471" s="223"/>
      <c r="D471" s="224" t="s">
        <v>137</v>
      </c>
      <c r="E471" s="225" t="s">
        <v>19</v>
      </c>
      <c r="F471" s="226" t="s">
        <v>677</v>
      </c>
      <c r="G471" s="223"/>
      <c r="H471" s="225" t="s">
        <v>19</v>
      </c>
      <c r="I471" s="227"/>
      <c r="J471" s="223"/>
      <c r="K471" s="223"/>
      <c r="L471" s="228"/>
      <c r="M471" s="229"/>
      <c r="N471" s="230"/>
      <c r="O471" s="230"/>
      <c r="P471" s="230"/>
      <c r="Q471" s="230"/>
      <c r="R471" s="230"/>
      <c r="S471" s="230"/>
      <c r="T471" s="23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2" t="s">
        <v>137</v>
      </c>
      <c r="AU471" s="232" t="s">
        <v>82</v>
      </c>
      <c r="AV471" s="13" t="s">
        <v>80</v>
      </c>
      <c r="AW471" s="13" t="s">
        <v>33</v>
      </c>
      <c r="AX471" s="13" t="s">
        <v>72</v>
      </c>
      <c r="AY471" s="232" t="s">
        <v>126</v>
      </c>
    </row>
    <row r="472" s="14" customFormat="1">
      <c r="A472" s="14"/>
      <c r="B472" s="233"/>
      <c r="C472" s="234"/>
      <c r="D472" s="224" t="s">
        <v>137</v>
      </c>
      <c r="E472" s="235" t="s">
        <v>19</v>
      </c>
      <c r="F472" s="236" t="s">
        <v>578</v>
      </c>
      <c r="G472" s="234"/>
      <c r="H472" s="237">
        <v>48</v>
      </c>
      <c r="I472" s="238"/>
      <c r="J472" s="234"/>
      <c r="K472" s="234"/>
      <c r="L472" s="239"/>
      <c r="M472" s="240"/>
      <c r="N472" s="241"/>
      <c r="O472" s="241"/>
      <c r="P472" s="241"/>
      <c r="Q472" s="241"/>
      <c r="R472" s="241"/>
      <c r="S472" s="241"/>
      <c r="T472" s="242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3" t="s">
        <v>137</v>
      </c>
      <c r="AU472" s="243" t="s">
        <v>82</v>
      </c>
      <c r="AV472" s="14" t="s">
        <v>82</v>
      </c>
      <c r="AW472" s="14" t="s">
        <v>33</v>
      </c>
      <c r="AX472" s="14" t="s">
        <v>72</v>
      </c>
      <c r="AY472" s="243" t="s">
        <v>126</v>
      </c>
    </row>
    <row r="473" s="13" customFormat="1">
      <c r="A473" s="13"/>
      <c r="B473" s="222"/>
      <c r="C473" s="223"/>
      <c r="D473" s="224" t="s">
        <v>137</v>
      </c>
      <c r="E473" s="225" t="s">
        <v>19</v>
      </c>
      <c r="F473" s="226" t="s">
        <v>415</v>
      </c>
      <c r="G473" s="223"/>
      <c r="H473" s="225" t="s">
        <v>19</v>
      </c>
      <c r="I473" s="227"/>
      <c r="J473" s="223"/>
      <c r="K473" s="223"/>
      <c r="L473" s="228"/>
      <c r="M473" s="229"/>
      <c r="N473" s="230"/>
      <c r="O473" s="230"/>
      <c r="P473" s="230"/>
      <c r="Q473" s="230"/>
      <c r="R473" s="230"/>
      <c r="S473" s="230"/>
      <c r="T473" s="231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2" t="s">
        <v>137</v>
      </c>
      <c r="AU473" s="232" t="s">
        <v>82</v>
      </c>
      <c r="AV473" s="13" t="s">
        <v>80</v>
      </c>
      <c r="AW473" s="13" t="s">
        <v>33</v>
      </c>
      <c r="AX473" s="13" t="s">
        <v>72</v>
      </c>
      <c r="AY473" s="232" t="s">
        <v>126</v>
      </c>
    </row>
    <row r="474" s="14" customFormat="1">
      <c r="A474" s="14"/>
      <c r="B474" s="233"/>
      <c r="C474" s="234"/>
      <c r="D474" s="224" t="s">
        <v>137</v>
      </c>
      <c r="E474" s="235" t="s">
        <v>19</v>
      </c>
      <c r="F474" s="236" t="s">
        <v>678</v>
      </c>
      <c r="G474" s="234"/>
      <c r="H474" s="237">
        <v>22</v>
      </c>
      <c r="I474" s="238"/>
      <c r="J474" s="234"/>
      <c r="K474" s="234"/>
      <c r="L474" s="239"/>
      <c r="M474" s="240"/>
      <c r="N474" s="241"/>
      <c r="O474" s="241"/>
      <c r="P474" s="241"/>
      <c r="Q474" s="241"/>
      <c r="R474" s="241"/>
      <c r="S474" s="241"/>
      <c r="T474" s="242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3" t="s">
        <v>137</v>
      </c>
      <c r="AU474" s="243" t="s">
        <v>82</v>
      </c>
      <c r="AV474" s="14" t="s">
        <v>82</v>
      </c>
      <c r="AW474" s="14" t="s">
        <v>33</v>
      </c>
      <c r="AX474" s="14" t="s">
        <v>72</v>
      </c>
      <c r="AY474" s="243" t="s">
        <v>126</v>
      </c>
    </row>
    <row r="475" s="15" customFormat="1">
      <c r="A475" s="15"/>
      <c r="B475" s="244"/>
      <c r="C475" s="245"/>
      <c r="D475" s="224" t="s">
        <v>137</v>
      </c>
      <c r="E475" s="246" t="s">
        <v>19</v>
      </c>
      <c r="F475" s="247" t="s">
        <v>142</v>
      </c>
      <c r="G475" s="245"/>
      <c r="H475" s="248">
        <v>70</v>
      </c>
      <c r="I475" s="249"/>
      <c r="J475" s="245"/>
      <c r="K475" s="245"/>
      <c r="L475" s="250"/>
      <c r="M475" s="251"/>
      <c r="N475" s="252"/>
      <c r="O475" s="252"/>
      <c r="P475" s="252"/>
      <c r="Q475" s="252"/>
      <c r="R475" s="252"/>
      <c r="S475" s="252"/>
      <c r="T475" s="253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54" t="s">
        <v>137</v>
      </c>
      <c r="AU475" s="254" t="s">
        <v>82</v>
      </c>
      <c r="AV475" s="15" t="s">
        <v>133</v>
      </c>
      <c r="AW475" s="15" t="s">
        <v>33</v>
      </c>
      <c r="AX475" s="15" t="s">
        <v>80</v>
      </c>
      <c r="AY475" s="254" t="s">
        <v>126</v>
      </c>
    </row>
    <row r="476" s="2" customFormat="1" ht="16.5" customHeight="1">
      <c r="A476" s="38"/>
      <c r="B476" s="39"/>
      <c r="C476" s="256" t="s">
        <v>679</v>
      </c>
      <c r="D476" s="256" t="s">
        <v>365</v>
      </c>
      <c r="E476" s="257" t="s">
        <v>680</v>
      </c>
      <c r="F476" s="258" t="s">
        <v>681</v>
      </c>
      <c r="G476" s="259" t="s">
        <v>267</v>
      </c>
      <c r="H476" s="260">
        <v>70</v>
      </c>
      <c r="I476" s="261"/>
      <c r="J476" s="262">
        <f>ROUND(I476*H476,2)</f>
        <v>0</v>
      </c>
      <c r="K476" s="258" t="s">
        <v>132</v>
      </c>
      <c r="L476" s="263"/>
      <c r="M476" s="264" t="s">
        <v>19</v>
      </c>
      <c r="N476" s="265" t="s">
        <v>43</v>
      </c>
      <c r="O476" s="84"/>
      <c r="P476" s="213">
        <f>O476*H476</f>
        <v>0</v>
      </c>
      <c r="Q476" s="213">
        <v>0.013860000000000001</v>
      </c>
      <c r="R476" s="213">
        <f>Q476*H476</f>
        <v>0.97020000000000006</v>
      </c>
      <c r="S476" s="213">
        <v>0</v>
      </c>
      <c r="T476" s="214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15" t="s">
        <v>184</v>
      </c>
      <c r="AT476" s="215" t="s">
        <v>365</v>
      </c>
      <c r="AU476" s="215" t="s">
        <v>82</v>
      </c>
      <c r="AY476" s="17" t="s">
        <v>126</v>
      </c>
      <c r="BE476" s="216">
        <f>IF(N476="základní",J476,0)</f>
        <v>0</v>
      </c>
      <c r="BF476" s="216">
        <f>IF(N476="snížená",J476,0)</f>
        <v>0</v>
      </c>
      <c r="BG476" s="216">
        <f>IF(N476="zákl. přenesená",J476,0)</f>
        <v>0</v>
      </c>
      <c r="BH476" s="216">
        <f>IF(N476="sníž. přenesená",J476,0)</f>
        <v>0</v>
      </c>
      <c r="BI476" s="216">
        <f>IF(N476="nulová",J476,0)</f>
        <v>0</v>
      </c>
      <c r="BJ476" s="17" t="s">
        <v>80</v>
      </c>
      <c r="BK476" s="216">
        <f>ROUND(I476*H476,2)</f>
        <v>0</v>
      </c>
      <c r="BL476" s="17" t="s">
        <v>133</v>
      </c>
      <c r="BM476" s="215" t="s">
        <v>682</v>
      </c>
    </row>
    <row r="477" s="2" customFormat="1">
      <c r="A477" s="38"/>
      <c r="B477" s="39"/>
      <c r="C477" s="40"/>
      <c r="D477" s="224" t="s">
        <v>146</v>
      </c>
      <c r="E477" s="40"/>
      <c r="F477" s="255" t="s">
        <v>683</v>
      </c>
      <c r="G477" s="40"/>
      <c r="H477" s="40"/>
      <c r="I477" s="219"/>
      <c r="J477" s="40"/>
      <c r="K477" s="40"/>
      <c r="L477" s="44"/>
      <c r="M477" s="220"/>
      <c r="N477" s="221"/>
      <c r="O477" s="84"/>
      <c r="P477" s="84"/>
      <c r="Q477" s="84"/>
      <c r="R477" s="84"/>
      <c r="S477" s="84"/>
      <c r="T477" s="85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7" t="s">
        <v>146</v>
      </c>
      <c r="AU477" s="17" t="s">
        <v>82</v>
      </c>
    </row>
    <row r="478" s="14" customFormat="1">
      <c r="A478" s="14"/>
      <c r="B478" s="233"/>
      <c r="C478" s="234"/>
      <c r="D478" s="224" t="s">
        <v>137</v>
      </c>
      <c r="E478" s="235" t="s">
        <v>19</v>
      </c>
      <c r="F478" s="236" t="s">
        <v>684</v>
      </c>
      <c r="G478" s="234"/>
      <c r="H478" s="237">
        <v>70</v>
      </c>
      <c r="I478" s="238"/>
      <c r="J478" s="234"/>
      <c r="K478" s="234"/>
      <c r="L478" s="239"/>
      <c r="M478" s="240"/>
      <c r="N478" s="241"/>
      <c r="O478" s="241"/>
      <c r="P478" s="241"/>
      <c r="Q478" s="241"/>
      <c r="R478" s="241"/>
      <c r="S478" s="241"/>
      <c r="T478" s="242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3" t="s">
        <v>137</v>
      </c>
      <c r="AU478" s="243" t="s">
        <v>82</v>
      </c>
      <c r="AV478" s="14" t="s">
        <v>82</v>
      </c>
      <c r="AW478" s="14" t="s">
        <v>33</v>
      </c>
      <c r="AX478" s="14" t="s">
        <v>80</v>
      </c>
      <c r="AY478" s="243" t="s">
        <v>126</v>
      </c>
    </row>
    <row r="479" s="2" customFormat="1" ht="16.5" customHeight="1">
      <c r="A479" s="38"/>
      <c r="B479" s="39"/>
      <c r="C479" s="204" t="s">
        <v>685</v>
      </c>
      <c r="D479" s="204" t="s">
        <v>128</v>
      </c>
      <c r="E479" s="205" t="s">
        <v>686</v>
      </c>
      <c r="F479" s="206" t="s">
        <v>687</v>
      </c>
      <c r="G479" s="207" t="s">
        <v>453</v>
      </c>
      <c r="H479" s="208">
        <v>1</v>
      </c>
      <c r="I479" s="209"/>
      <c r="J479" s="210">
        <f>ROUND(I479*H479,2)</f>
        <v>0</v>
      </c>
      <c r="K479" s="206" t="s">
        <v>132</v>
      </c>
      <c r="L479" s="44"/>
      <c r="M479" s="211" t="s">
        <v>19</v>
      </c>
      <c r="N479" s="212" t="s">
        <v>43</v>
      </c>
      <c r="O479" s="84"/>
      <c r="P479" s="213">
        <f>O479*H479</f>
        <v>0</v>
      </c>
      <c r="Q479" s="213">
        <v>0.10940999999999999</v>
      </c>
      <c r="R479" s="213">
        <f>Q479*H479</f>
        <v>0.10940999999999999</v>
      </c>
      <c r="S479" s="213">
        <v>0</v>
      </c>
      <c r="T479" s="214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15" t="s">
        <v>133</v>
      </c>
      <c r="AT479" s="215" t="s">
        <v>128</v>
      </c>
      <c r="AU479" s="215" t="s">
        <v>82</v>
      </c>
      <c r="AY479" s="17" t="s">
        <v>126</v>
      </c>
      <c r="BE479" s="216">
        <f>IF(N479="základní",J479,0)</f>
        <v>0</v>
      </c>
      <c r="BF479" s="216">
        <f>IF(N479="snížená",J479,0)</f>
        <v>0</v>
      </c>
      <c r="BG479" s="216">
        <f>IF(N479="zákl. přenesená",J479,0)</f>
        <v>0</v>
      </c>
      <c r="BH479" s="216">
        <f>IF(N479="sníž. přenesená",J479,0)</f>
        <v>0</v>
      </c>
      <c r="BI479" s="216">
        <f>IF(N479="nulová",J479,0)</f>
        <v>0</v>
      </c>
      <c r="BJ479" s="17" t="s">
        <v>80</v>
      </c>
      <c r="BK479" s="216">
        <f>ROUND(I479*H479,2)</f>
        <v>0</v>
      </c>
      <c r="BL479" s="17" t="s">
        <v>133</v>
      </c>
      <c r="BM479" s="215" t="s">
        <v>688</v>
      </c>
    </row>
    <row r="480" s="2" customFormat="1">
      <c r="A480" s="38"/>
      <c r="B480" s="39"/>
      <c r="C480" s="40"/>
      <c r="D480" s="217" t="s">
        <v>135</v>
      </c>
      <c r="E480" s="40"/>
      <c r="F480" s="218" t="s">
        <v>689</v>
      </c>
      <c r="G480" s="40"/>
      <c r="H480" s="40"/>
      <c r="I480" s="219"/>
      <c r="J480" s="40"/>
      <c r="K480" s="40"/>
      <c r="L480" s="44"/>
      <c r="M480" s="220"/>
      <c r="N480" s="221"/>
      <c r="O480" s="84"/>
      <c r="P480" s="84"/>
      <c r="Q480" s="84"/>
      <c r="R480" s="84"/>
      <c r="S480" s="84"/>
      <c r="T480" s="85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135</v>
      </c>
      <c r="AU480" s="17" t="s">
        <v>82</v>
      </c>
    </row>
    <row r="481" s="13" customFormat="1">
      <c r="A481" s="13"/>
      <c r="B481" s="222"/>
      <c r="C481" s="223"/>
      <c r="D481" s="224" t="s">
        <v>137</v>
      </c>
      <c r="E481" s="225" t="s">
        <v>19</v>
      </c>
      <c r="F481" s="226" t="s">
        <v>690</v>
      </c>
      <c r="G481" s="223"/>
      <c r="H481" s="225" t="s">
        <v>19</v>
      </c>
      <c r="I481" s="227"/>
      <c r="J481" s="223"/>
      <c r="K481" s="223"/>
      <c r="L481" s="228"/>
      <c r="M481" s="229"/>
      <c r="N481" s="230"/>
      <c r="O481" s="230"/>
      <c r="P481" s="230"/>
      <c r="Q481" s="230"/>
      <c r="R481" s="230"/>
      <c r="S481" s="230"/>
      <c r="T481" s="23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2" t="s">
        <v>137</v>
      </c>
      <c r="AU481" s="232" t="s">
        <v>82</v>
      </c>
      <c r="AV481" s="13" t="s">
        <v>80</v>
      </c>
      <c r="AW481" s="13" t="s">
        <v>33</v>
      </c>
      <c r="AX481" s="13" t="s">
        <v>72</v>
      </c>
      <c r="AY481" s="232" t="s">
        <v>126</v>
      </c>
    </row>
    <row r="482" s="14" customFormat="1">
      <c r="A482" s="14"/>
      <c r="B482" s="233"/>
      <c r="C482" s="234"/>
      <c r="D482" s="224" t="s">
        <v>137</v>
      </c>
      <c r="E482" s="235" t="s">
        <v>19</v>
      </c>
      <c r="F482" s="236" t="s">
        <v>80</v>
      </c>
      <c r="G482" s="234"/>
      <c r="H482" s="237">
        <v>1</v>
      </c>
      <c r="I482" s="238"/>
      <c r="J482" s="234"/>
      <c r="K482" s="234"/>
      <c r="L482" s="239"/>
      <c r="M482" s="240"/>
      <c r="N482" s="241"/>
      <c r="O482" s="241"/>
      <c r="P482" s="241"/>
      <c r="Q482" s="241"/>
      <c r="R482" s="241"/>
      <c r="S482" s="241"/>
      <c r="T482" s="242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3" t="s">
        <v>137</v>
      </c>
      <c r="AU482" s="243" t="s">
        <v>82</v>
      </c>
      <c r="AV482" s="14" t="s">
        <v>82</v>
      </c>
      <c r="AW482" s="14" t="s">
        <v>33</v>
      </c>
      <c r="AX482" s="14" t="s">
        <v>80</v>
      </c>
      <c r="AY482" s="243" t="s">
        <v>126</v>
      </c>
    </row>
    <row r="483" s="2" customFormat="1" ht="21.75" customHeight="1">
      <c r="A483" s="38"/>
      <c r="B483" s="39"/>
      <c r="C483" s="204" t="s">
        <v>691</v>
      </c>
      <c r="D483" s="204" t="s">
        <v>128</v>
      </c>
      <c r="E483" s="205" t="s">
        <v>692</v>
      </c>
      <c r="F483" s="206" t="s">
        <v>693</v>
      </c>
      <c r="G483" s="207" t="s">
        <v>267</v>
      </c>
      <c r="H483" s="208">
        <v>90</v>
      </c>
      <c r="I483" s="209"/>
      <c r="J483" s="210">
        <f>ROUND(I483*H483,2)</f>
        <v>0</v>
      </c>
      <c r="K483" s="206" t="s">
        <v>132</v>
      </c>
      <c r="L483" s="44"/>
      <c r="M483" s="211" t="s">
        <v>19</v>
      </c>
      <c r="N483" s="212" t="s">
        <v>43</v>
      </c>
      <c r="O483" s="84"/>
      <c r="P483" s="213">
        <f>O483*H483</f>
        <v>0</v>
      </c>
      <c r="Q483" s="213">
        <v>0.00033</v>
      </c>
      <c r="R483" s="213">
        <f>Q483*H483</f>
        <v>0.029700000000000001</v>
      </c>
      <c r="S483" s="213">
        <v>0</v>
      </c>
      <c r="T483" s="214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15" t="s">
        <v>133</v>
      </c>
      <c r="AT483" s="215" t="s">
        <v>128</v>
      </c>
      <c r="AU483" s="215" t="s">
        <v>82</v>
      </c>
      <c r="AY483" s="17" t="s">
        <v>126</v>
      </c>
      <c r="BE483" s="216">
        <f>IF(N483="základní",J483,0)</f>
        <v>0</v>
      </c>
      <c r="BF483" s="216">
        <f>IF(N483="snížená",J483,0)</f>
        <v>0</v>
      </c>
      <c r="BG483" s="216">
        <f>IF(N483="zákl. přenesená",J483,0)</f>
        <v>0</v>
      </c>
      <c r="BH483" s="216">
        <f>IF(N483="sníž. přenesená",J483,0)</f>
        <v>0</v>
      </c>
      <c r="BI483" s="216">
        <f>IF(N483="nulová",J483,0)</f>
        <v>0</v>
      </c>
      <c r="BJ483" s="17" t="s">
        <v>80</v>
      </c>
      <c r="BK483" s="216">
        <f>ROUND(I483*H483,2)</f>
        <v>0</v>
      </c>
      <c r="BL483" s="17" t="s">
        <v>133</v>
      </c>
      <c r="BM483" s="215" t="s">
        <v>694</v>
      </c>
    </row>
    <row r="484" s="2" customFormat="1">
      <c r="A484" s="38"/>
      <c r="B484" s="39"/>
      <c r="C484" s="40"/>
      <c r="D484" s="217" t="s">
        <v>135</v>
      </c>
      <c r="E484" s="40"/>
      <c r="F484" s="218" t="s">
        <v>695</v>
      </c>
      <c r="G484" s="40"/>
      <c r="H484" s="40"/>
      <c r="I484" s="219"/>
      <c r="J484" s="40"/>
      <c r="K484" s="40"/>
      <c r="L484" s="44"/>
      <c r="M484" s="220"/>
      <c r="N484" s="221"/>
      <c r="O484" s="84"/>
      <c r="P484" s="84"/>
      <c r="Q484" s="84"/>
      <c r="R484" s="84"/>
      <c r="S484" s="84"/>
      <c r="T484" s="85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135</v>
      </c>
      <c r="AU484" s="17" t="s">
        <v>82</v>
      </c>
    </row>
    <row r="485" s="13" customFormat="1">
      <c r="A485" s="13"/>
      <c r="B485" s="222"/>
      <c r="C485" s="223"/>
      <c r="D485" s="224" t="s">
        <v>137</v>
      </c>
      <c r="E485" s="225" t="s">
        <v>19</v>
      </c>
      <c r="F485" s="226" t="s">
        <v>696</v>
      </c>
      <c r="G485" s="223"/>
      <c r="H485" s="225" t="s">
        <v>19</v>
      </c>
      <c r="I485" s="227"/>
      <c r="J485" s="223"/>
      <c r="K485" s="223"/>
      <c r="L485" s="228"/>
      <c r="M485" s="229"/>
      <c r="N485" s="230"/>
      <c r="O485" s="230"/>
      <c r="P485" s="230"/>
      <c r="Q485" s="230"/>
      <c r="R485" s="230"/>
      <c r="S485" s="230"/>
      <c r="T485" s="231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2" t="s">
        <v>137</v>
      </c>
      <c r="AU485" s="232" t="s">
        <v>82</v>
      </c>
      <c r="AV485" s="13" t="s">
        <v>80</v>
      </c>
      <c r="AW485" s="13" t="s">
        <v>33</v>
      </c>
      <c r="AX485" s="13" t="s">
        <v>72</v>
      </c>
      <c r="AY485" s="232" t="s">
        <v>126</v>
      </c>
    </row>
    <row r="486" s="14" customFormat="1">
      <c r="A486" s="14"/>
      <c r="B486" s="233"/>
      <c r="C486" s="234"/>
      <c r="D486" s="224" t="s">
        <v>137</v>
      </c>
      <c r="E486" s="235" t="s">
        <v>19</v>
      </c>
      <c r="F486" s="236" t="s">
        <v>697</v>
      </c>
      <c r="G486" s="234"/>
      <c r="H486" s="237">
        <v>90</v>
      </c>
      <c r="I486" s="238"/>
      <c r="J486" s="234"/>
      <c r="K486" s="234"/>
      <c r="L486" s="239"/>
      <c r="M486" s="240"/>
      <c r="N486" s="241"/>
      <c r="O486" s="241"/>
      <c r="P486" s="241"/>
      <c r="Q486" s="241"/>
      <c r="R486" s="241"/>
      <c r="S486" s="241"/>
      <c r="T486" s="242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3" t="s">
        <v>137</v>
      </c>
      <c r="AU486" s="243" t="s">
        <v>82</v>
      </c>
      <c r="AV486" s="14" t="s">
        <v>82</v>
      </c>
      <c r="AW486" s="14" t="s">
        <v>33</v>
      </c>
      <c r="AX486" s="14" t="s">
        <v>80</v>
      </c>
      <c r="AY486" s="243" t="s">
        <v>126</v>
      </c>
    </row>
    <row r="487" s="2" customFormat="1" ht="21.75" customHeight="1">
      <c r="A487" s="38"/>
      <c r="B487" s="39"/>
      <c r="C487" s="204" t="s">
        <v>698</v>
      </c>
      <c r="D487" s="204" t="s">
        <v>128</v>
      </c>
      <c r="E487" s="205" t="s">
        <v>699</v>
      </c>
      <c r="F487" s="206" t="s">
        <v>700</v>
      </c>
      <c r="G487" s="207" t="s">
        <v>267</v>
      </c>
      <c r="H487" s="208">
        <v>60</v>
      </c>
      <c r="I487" s="209"/>
      <c r="J487" s="210">
        <f>ROUND(I487*H487,2)</f>
        <v>0</v>
      </c>
      <c r="K487" s="206" t="s">
        <v>132</v>
      </c>
      <c r="L487" s="44"/>
      <c r="M487" s="211" t="s">
        <v>19</v>
      </c>
      <c r="N487" s="212" t="s">
        <v>43</v>
      </c>
      <c r="O487" s="84"/>
      <c r="P487" s="213">
        <f>O487*H487</f>
        <v>0</v>
      </c>
      <c r="Q487" s="213">
        <v>0.00033</v>
      </c>
      <c r="R487" s="213">
        <f>Q487*H487</f>
        <v>0.019799999999999998</v>
      </c>
      <c r="S487" s="213">
        <v>0</v>
      </c>
      <c r="T487" s="214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15" t="s">
        <v>133</v>
      </c>
      <c r="AT487" s="215" t="s">
        <v>128</v>
      </c>
      <c r="AU487" s="215" t="s">
        <v>82</v>
      </c>
      <c r="AY487" s="17" t="s">
        <v>126</v>
      </c>
      <c r="BE487" s="216">
        <f>IF(N487="základní",J487,0)</f>
        <v>0</v>
      </c>
      <c r="BF487" s="216">
        <f>IF(N487="snížená",J487,0)</f>
        <v>0</v>
      </c>
      <c r="BG487" s="216">
        <f>IF(N487="zákl. přenesená",J487,0)</f>
        <v>0</v>
      </c>
      <c r="BH487" s="216">
        <f>IF(N487="sníž. přenesená",J487,0)</f>
        <v>0</v>
      </c>
      <c r="BI487" s="216">
        <f>IF(N487="nulová",J487,0)</f>
        <v>0</v>
      </c>
      <c r="BJ487" s="17" t="s">
        <v>80</v>
      </c>
      <c r="BK487" s="216">
        <f>ROUND(I487*H487,2)</f>
        <v>0</v>
      </c>
      <c r="BL487" s="17" t="s">
        <v>133</v>
      </c>
      <c r="BM487" s="215" t="s">
        <v>701</v>
      </c>
    </row>
    <row r="488" s="2" customFormat="1">
      <c r="A488" s="38"/>
      <c r="B488" s="39"/>
      <c r="C488" s="40"/>
      <c r="D488" s="217" t="s">
        <v>135</v>
      </c>
      <c r="E488" s="40"/>
      <c r="F488" s="218" t="s">
        <v>702</v>
      </c>
      <c r="G488" s="40"/>
      <c r="H488" s="40"/>
      <c r="I488" s="219"/>
      <c r="J488" s="40"/>
      <c r="K488" s="40"/>
      <c r="L488" s="44"/>
      <c r="M488" s="220"/>
      <c r="N488" s="221"/>
      <c r="O488" s="84"/>
      <c r="P488" s="84"/>
      <c r="Q488" s="84"/>
      <c r="R488" s="84"/>
      <c r="S488" s="84"/>
      <c r="T488" s="85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T488" s="17" t="s">
        <v>135</v>
      </c>
      <c r="AU488" s="17" t="s">
        <v>82</v>
      </c>
    </row>
    <row r="489" s="13" customFormat="1">
      <c r="A489" s="13"/>
      <c r="B489" s="222"/>
      <c r="C489" s="223"/>
      <c r="D489" s="224" t="s">
        <v>137</v>
      </c>
      <c r="E489" s="225" t="s">
        <v>19</v>
      </c>
      <c r="F489" s="226" t="s">
        <v>703</v>
      </c>
      <c r="G489" s="223"/>
      <c r="H489" s="225" t="s">
        <v>19</v>
      </c>
      <c r="I489" s="227"/>
      <c r="J489" s="223"/>
      <c r="K489" s="223"/>
      <c r="L489" s="228"/>
      <c r="M489" s="229"/>
      <c r="N489" s="230"/>
      <c r="O489" s="230"/>
      <c r="P489" s="230"/>
      <c r="Q489" s="230"/>
      <c r="R489" s="230"/>
      <c r="S489" s="230"/>
      <c r="T489" s="231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2" t="s">
        <v>137</v>
      </c>
      <c r="AU489" s="232" t="s">
        <v>82</v>
      </c>
      <c r="AV489" s="13" t="s">
        <v>80</v>
      </c>
      <c r="AW489" s="13" t="s">
        <v>33</v>
      </c>
      <c r="AX489" s="13" t="s">
        <v>72</v>
      </c>
      <c r="AY489" s="232" t="s">
        <v>126</v>
      </c>
    </row>
    <row r="490" s="14" customFormat="1">
      <c r="A490" s="14"/>
      <c r="B490" s="233"/>
      <c r="C490" s="234"/>
      <c r="D490" s="224" t="s">
        <v>137</v>
      </c>
      <c r="E490" s="235" t="s">
        <v>19</v>
      </c>
      <c r="F490" s="236" t="s">
        <v>593</v>
      </c>
      <c r="G490" s="234"/>
      <c r="H490" s="237">
        <v>60</v>
      </c>
      <c r="I490" s="238"/>
      <c r="J490" s="234"/>
      <c r="K490" s="234"/>
      <c r="L490" s="239"/>
      <c r="M490" s="240"/>
      <c r="N490" s="241"/>
      <c r="O490" s="241"/>
      <c r="P490" s="241"/>
      <c r="Q490" s="241"/>
      <c r="R490" s="241"/>
      <c r="S490" s="241"/>
      <c r="T490" s="242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3" t="s">
        <v>137</v>
      </c>
      <c r="AU490" s="243" t="s">
        <v>82</v>
      </c>
      <c r="AV490" s="14" t="s">
        <v>82</v>
      </c>
      <c r="AW490" s="14" t="s">
        <v>33</v>
      </c>
      <c r="AX490" s="14" t="s">
        <v>80</v>
      </c>
      <c r="AY490" s="243" t="s">
        <v>126</v>
      </c>
    </row>
    <row r="491" s="2" customFormat="1" ht="21.75" customHeight="1">
      <c r="A491" s="38"/>
      <c r="B491" s="39"/>
      <c r="C491" s="204" t="s">
        <v>704</v>
      </c>
      <c r="D491" s="204" t="s">
        <v>128</v>
      </c>
      <c r="E491" s="205" t="s">
        <v>705</v>
      </c>
      <c r="F491" s="206" t="s">
        <v>706</v>
      </c>
      <c r="G491" s="207" t="s">
        <v>267</v>
      </c>
      <c r="H491" s="208">
        <v>28</v>
      </c>
      <c r="I491" s="209"/>
      <c r="J491" s="210">
        <f>ROUND(I491*H491,2)</f>
        <v>0</v>
      </c>
      <c r="K491" s="206" t="s">
        <v>132</v>
      </c>
      <c r="L491" s="44"/>
      <c r="M491" s="211" t="s">
        <v>19</v>
      </c>
      <c r="N491" s="212" t="s">
        <v>43</v>
      </c>
      <c r="O491" s="84"/>
      <c r="P491" s="213">
        <f>O491*H491</f>
        <v>0</v>
      </c>
      <c r="Q491" s="213">
        <v>0.00038000000000000002</v>
      </c>
      <c r="R491" s="213">
        <f>Q491*H491</f>
        <v>0.01064</v>
      </c>
      <c r="S491" s="213">
        <v>0</v>
      </c>
      <c r="T491" s="214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15" t="s">
        <v>133</v>
      </c>
      <c r="AT491" s="215" t="s">
        <v>128</v>
      </c>
      <c r="AU491" s="215" t="s">
        <v>82</v>
      </c>
      <c r="AY491" s="17" t="s">
        <v>126</v>
      </c>
      <c r="BE491" s="216">
        <f>IF(N491="základní",J491,0)</f>
        <v>0</v>
      </c>
      <c r="BF491" s="216">
        <f>IF(N491="snížená",J491,0)</f>
        <v>0</v>
      </c>
      <c r="BG491" s="216">
        <f>IF(N491="zákl. přenesená",J491,0)</f>
        <v>0</v>
      </c>
      <c r="BH491" s="216">
        <f>IF(N491="sníž. přenesená",J491,0)</f>
        <v>0</v>
      </c>
      <c r="BI491" s="216">
        <f>IF(N491="nulová",J491,0)</f>
        <v>0</v>
      </c>
      <c r="BJ491" s="17" t="s">
        <v>80</v>
      </c>
      <c r="BK491" s="216">
        <f>ROUND(I491*H491,2)</f>
        <v>0</v>
      </c>
      <c r="BL491" s="17" t="s">
        <v>133</v>
      </c>
      <c r="BM491" s="215" t="s">
        <v>707</v>
      </c>
    </row>
    <row r="492" s="2" customFormat="1">
      <c r="A492" s="38"/>
      <c r="B492" s="39"/>
      <c r="C492" s="40"/>
      <c r="D492" s="217" t="s">
        <v>135</v>
      </c>
      <c r="E492" s="40"/>
      <c r="F492" s="218" t="s">
        <v>708</v>
      </c>
      <c r="G492" s="40"/>
      <c r="H492" s="40"/>
      <c r="I492" s="219"/>
      <c r="J492" s="40"/>
      <c r="K492" s="40"/>
      <c r="L492" s="44"/>
      <c r="M492" s="220"/>
      <c r="N492" s="221"/>
      <c r="O492" s="84"/>
      <c r="P492" s="84"/>
      <c r="Q492" s="84"/>
      <c r="R492" s="84"/>
      <c r="S492" s="84"/>
      <c r="T492" s="85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17" t="s">
        <v>135</v>
      </c>
      <c r="AU492" s="17" t="s">
        <v>82</v>
      </c>
    </row>
    <row r="493" s="13" customFormat="1">
      <c r="A493" s="13"/>
      <c r="B493" s="222"/>
      <c r="C493" s="223"/>
      <c r="D493" s="224" t="s">
        <v>137</v>
      </c>
      <c r="E493" s="225" t="s">
        <v>19</v>
      </c>
      <c r="F493" s="226" t="s">
        <v>709</v>
      </c>
      <c r="G493" s="223"/>
      <c r="H493" s="225" t="s">
        <v>19</v>
      </c>
      <c r="I493" s="227"/>
      <c r="J493" s="223"/>
      <c r="K493" s="223"/>
      <c r="L493" s="228"/>
      <c r="M493" s="229"/>
      <c r="N493" s="230"/>
      <c r="O493" s="230"/>
      <c r="P493" s="230"/>
      <c r="Q493" s="230"/>
      <c r="R493" s="230"/>
      <c r="S493" s="230"/>
      <c r="T493" s="231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2" t="s">
        <v>137</v>
      </c>
      <c r="AU493" s="232" t="s">
        <v>82</v>
      </c>
      <c r="AV493" s="13" t="s">
        <v>80</v>
      </c>
      <c r="AW493" s="13" t="s">
        <v>33</v>
      </c>
      <c r="AX493" s="13" t="s">
        <v>72</v>
      </c>
      <c r="AY493" s="232" t="s">
        <v>126</v>
      </c>
    </row>
    <row r="494" s="14" customFormat="1">
      <c r="A494" s="14"/>
      <c r="B494" s="233"/>
      <c r="C494" s="234"/>
      <c r="D494" s="224" t="s">
        <v>137</v>
      </c>
      <c r="E494" s="235" t="s">
        <v>19</v>
      </c>
      <c r="F494" s="236" t="s">
        <v>710</v>
      </c>
      <c r="G494" s="234"/>
      <c r="H494" s="237">
        <v>28</v>
      </c>
      <c r="I494" s="238"/>
      <c r="J494" s="234"/>
      <c r="K494" s="234"/>
      <c r="L494" s="239"/>
      <c r="M494" s="240"/>
      <c r="N494" s="241"/>
      <c r="O494" s="241"/>
      <c r="P494" s="241"/>
      <c r="Q494" s="241"/>
      <c r="R494" s="241"/>
      <c r="S494" s="241"/>
      <c r="T494" s="242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3" t="s">
        <v>137</v>
      </c>
      <c r="AU494" s="243" t="s">
        <v>82</v>
      </c>
      <c r="AV494" s="14" t="s">
        <v>82</v>
      </c>
      <c r="AW494" s="14" t="s">
        <v>33</v>
      </c>
      <c r="AX494" s="14" t="s">
        <v>80</v>
      </c>
      <c r="AY494" s="243" t="s">
        <v>126</v>
      </c>
    </row>
    <row r="495" s="2" customFormat="1" ht="21.75" customHeight="1">
      <c r="A495" s="38"/>
      <c r="B495" s="39"/>
      <c r="C495" s="204" t="s">
        <v>711</v>
      </c>
      <c r="D495" s="204" t="s">
        <v>128</v>
      </c>
      <c r="E495" s="205" t="s">
        <v>712</v>
      </c>
      <c r="F495" s="206" t="s">
        <v>713</v>
      </c>
      <c r="G495" s="207" t="s">
        <v>131</v>
      </c>
      <c r="H495" s="208">
        <v>37</v>
      </c>
      <c r="I495" s="209"/>
      <c r="J495" s="210">
        <f>ROUND(I495*H495,2)</f>
        <v>0</v>
      </c>
      <c r="K495" s="206" t="s">
        <v>132</v>
      </c>
      <c r="L495" s="44"/>
      <c r="M495" s="211" t="s">
        <v>19</v>
      </c>
      <c r="N495" s="212" t="s">
        <v>43</v>
      </c>
      <c r="O495" s="84"/>
      <c r="P495" s="213">
        <f>O495*H495</f>
        <v>0</v>
      </c>
      <c r="Q495" s="213">
        <v>0.0025999999999999999</v>
      </c>
      <c r="R495" s="213">
        <f>Q495*H495</f>
        <v>0.096199999999999994</v>
      </c>
      <c r="S495" s="213">
        <v>0</v>
      </c>
      <c r="T495" s="214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15" t="s">
        <v>133</v>
      </c>
      <c r="AT495" s="215" t="s">
        <v>128</v>
      </c>
      <c r="AU495" s="215" t="s">
        <v>82</v>
      </c>
      <c r="AY495" s="17" t="s">
        <v>126</v>
      </c>
      <c r="BE495" s="216">
        <f>IF(N495="základní",J495,0)</f>
        <v>0</v>
      </c>
      <c r="BF495" s="216">
        <f>IF(N495="snížená",J495,0)</f>
        <v>0</v>
      </c>
      <c r="BG495" s="216">
        <f>IF(N495="zákl. přenesená",J495,0)</f>
        <v>0</v>
      </c>
      <c r="BH495" s="216">
        <f>IF(N495="sníž. přenesená",J495,0)</f>
        <v>0</v>
      </c>
      <c r="BI495" s="216">
        <f>IF(N495="nulová",J495,0)</f>
        <v>0</v>
      </c>
      <c r="BJ495" s="17" t="s">
        <v>80</v>
      </c>
      <c r="BK495" s="216">
        <f>ROUND(I495*H495,2)</f>
        <v>0</v>
      </c>
      <c r="BL495" s="17" t="s">
        <v>133</v>
      </c>
      <c r="BM495" s="215" t="s">
        <v>714</v>
      </c>
    </row>
    <row r="496" s="2" customFormat="1">
      <c r="A496" s="38"/>
      <c r="B496" s="39"/>
      <c r="C496" s="40"/>
      <c r="D496" s="217" t="s">
        <v>135</v>
      </c>
      <c r="E496" s="40"/>
      <c r="F496" s="218" t="s">
        <v>715</v>
      </c>
      <c r="G496" s="40"/>
      <c r="H496" s="40"/>
      <c r="I496" s="219"/>
      <c r="J496" s="40"/>
      <c r="K496" s="40"/>
      <c r="L496" s="44"/>
      <c r="M496" s="220"/>
      <c r="N496" s="221"/>
      <c r="O496" s="84"/>
      <c r="P496" s="84"/>
      <c r="Q496" s="84"/>
      <c r="R496" s="84"/>
      <c r="S496" s="84"/>
      <c r="T496" s="85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T496" s="17" t="s">
        <v>135</v>
      </c>
      <c r="AU496" s="17" t="s">
        <v>82</v>
      </c>
    </row>
    <row r="497" s="13" customFormat="1">
      <c r="A497" s="13"/>
      <c r="B497" s="222"/>
      <c r="C497" s="223"/>
      <c r="D497" s="224" t="s">
        <v>137</v>
      </c>
      <c r="E497" s="225" t="s">
        <v>19</v>
      </c>
      <c r="F497" s="226" t="s">
        <v>716</v>
      </c>
      <c r="G497" s="223"/>
      <c r="H497" s="225" t="s">
        <v>19</v>
      </c>
      <c r="I497" s="227"/>
      <c r="J497" s="223"/>
      <c r="K497" s="223"/>
      <c r="L497" s="228"/>
      <c r="M497" s="229"/>
      <c r="N497" s="230"/>
      <c r="O497" s="230"/>
      <c r="P497" s="230"/>
      <c r="Q497" s="230"/>
      <c r="R497" s="230"/>
      <c r="S497" s="230"/>
      <c r="T497" s="231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2" t="s">
        <v>137</v>
      </c>
      <c r="AU497" s="232" t="s">
        <v>82</v>
      </c>
      <c r="AV497" s="13" t="s">
        <v>80</v>
      </c>
      <c r="AW497" s="13" t="s">
        <v>33</v>
      </c>
      <c r="AX497" s="13" t="s">
        <v>72</v>
      </c>
      <c r="AY497" s="232" t="s">
        <v>126</v>
      </c>
    </row>
    <row r="498" s="14" customFormat="1">
      <c r="A498" s="14"/>
      <c r="B498" s="233"/>
      <c r="C498" s="234"/>
      <c r="D498" s="224" t="s">
        <v>137</v>
      </c>
      <c r="E498" s="235" t="s">
        <v>19</v>
      </c>
      <c r="F498" s="236" t="s">
        <v>717</v>
      </c>
      <c r="G498" s="234"/>
      <c r="H498" s="237">
        <v>37</v>
      </c>
      <c r="I498" s="238"/>
      <c r="J498" s="234"/>
      <c r="K498" s="234"/>
      <c r="L498" s="239"/>
      <c r="M498" s="240"/>
      <c r="N498" s="241"/>
      <c r="O498" s="241"/>
      <c r="P498" s="241"/>
      <c r="Q498" s="241"/>
      <c r="R498" s="241"/>
      <c r="S498" s="241"/>
      <c r="T498" s="242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3" t="s">
        <v>137</v>
      </c>
      <c r="AU498" s="243" t="s">
        <v>82</v>
      </c>
      <c r="AV498" s="14" t="s">
        <v>82</v>
      </c>
      <c r="AW498" s="14" t="s">
        <v>33</v>
      </c>
      <c r="AX498" s="14" t="s">
        <v>80</v>
      </c>
      <c r="AY498" s="243" t="s">
        <v>126</v>
      </c>
    </row>
    <row r="499" s="2" customFormat="1" ht="24.15" customHeight="1">
      <c r="A499" s="38"/>
      <c r="B499" s="39"/>
      <c r="C499" s="204" t="s">
        <v>718</v>
      </c>
      <c r="D499" s="204" t="s">
        <v>128</v>
      </c>
      <c r="E499" s="205" t="s">
        <v>719</v>
      </c>
      <c r="F499" s="206" t="s">
        <v>720</v>
      </c>
      <c r="G499" s="207" t="s">
        <v>267</v>
      </c>
      <c r="H499" s="208">
        <v>178</v>
      </c>
      <c r="I499" s="209"/>
      <c r="J499" s="210">
        <f>ROUND(I499*H499,2)</f>
        <v>0</v>
      </c>
      <c r="K499" s="206" t="s">
        <v>132</v>
      </c>
      <c r="L499" s="44"/>
      <c r="M499" s="211" t="s">
        <v>19</v>
      </c>
      <c r="N499" s="212" t="s">
        <v>43</v>
      </c>
      <c r="O499" s="84"/>
      <c r="P499" s="213">
        <f>O499*H499</f>
        <v>0</v>
      </c>
      <c r="Q499" s="213">
        <v>0</v>
      </c>
      <c r="R499" s="213">
        <f>Q499*H499</f>
        <v>0</v>
      </c>
      <c r="S499" s="213">
        <v>0</v>
      </c>
      <c r="T499" s="214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15" t="s">
        <v>133</v>
      </c>
      <c r="AT499" s="215" t="s">
        <v>128</v>
      </c>
      <c r="AU499" s="215" t="s">
        <v>82</v>
      </c>
      <c r="AY499" s="17" t="s">
        <v>126</v>
      </c>
      <c r="BE499" s="216">
        <f>IF(N499="základní",J499,0)</f>
        <v>0</v>
      </c>
      <c r="BF499" s="216">
        <f>IF(N499="snížená",J499,0)</f>
        <v>0</v>
      </c>
      <c r="BG499" s="216">
        <f>IF(N499="zákl. přenesená",J499,0)</f>
        <v>0</v>
      </c>
      <c r="BH499" s="216">
        <f>IF(N499="sníž. přenesená",J499,0)</f>
        <v>0</v>
      </c>
      <c r="BI499" s="216">
        <f>IF(N499="nulová",J499,0)</f>
        <v>0</v>
      </c>
      <c r="BJ499" s="17" t="s">
        <v>80</v>
      </c>
      <c r="BK499" s="216">
        <f>ROUND(I499*H499,2)</f>
        <v>0</v>
      </c>
      <c r="BL499" s="17" t="s">
        <v>133</v>
      </c>
      <c r="BM499" s="215" t="s">
        <v>721</v>
      </c>
    </row>
    <row r="500" s="2" customFormat="1">
      <c r="A500" s="38"/>
      <c r="B500" s="39"/>
      <c r="C500" s="40"/>
      <c r="D500" s="217" t="s">
        <v>135</v>
      </c>
      <c r="E500" s="40"/>
      <c r="F500" s="218" t="s">
        <v>722</v>
      </c>
      <c r="G500" s="40"/>
      <c r="H500" s="40"/>
      <c r="I500" s="219"/>
      <c r="J500" s="40"/>
      <c r="K500" s="40"/>
      <c r="L500" s="44"/>
      <c r="M500" s="220"/>
      <c r="N500" s="221"/>
      <c r="O500" s="84"/>
      <c r="P500" s="84"/>
      <c r="Q500" s="84"/>
      <c r="R500" s="84"/>
      <c r="S500" s="84"/>
      <c r="T500" s="85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17" t="s">
        <v>135</v>
      </c>
      <c r="AU500" s="17" t="s">
        <v>82</v>
      </c>
    </row>
    <row r="501" s="14" customFormat="1">
      <c r="A501" s="14"/>
      <c r="B501" s="233"/>
      <c r="C501" s="234"/>
      <c r="D501" s="224" t="s">
        <v>137</v>
      </c>
      <c r="E501" s="235" t="s">
        <v>19</v>
      </c>
      <c r="F501" s="236" t="s">
        <v>723</v>
      </c>
      <c r="G501" s="234"/>
      <c r="H501" s="237">
        <v>178</v>
      </c>
      <c r="I501" s="238"/>
      <c r="J501" s="234"/>
      <c r="K501" s="234"/>
      <c r="L501" s="239"/>
      <c r="M501" s="240"/>
      <c r="N501" s="241"/>
      <c r="O501" s="241"/>
      <c r="P501" s="241"/>
      <c r="Q501" s="241"/>
      <c r="R501" s="241"/>
      <c r="S501" s="241"/>
      <c r="T501" s="242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3" t="s">
        <v>137</v>
      </c>
      <c r="AU501" s="243" t="s">
        <v>82</v>
      </c>
      <c r="AV501" s="14" t="s">
        <v>82</v>
      </c>
      <c r="AW501" s="14" t="s">
        <v>33</v>
      </c>
      <c r="AX501" s="14" t="s">
        <v>80</v>
      </c>
      <c r="AY501" s="243" t="s">
        <v>126</v>
      </c>
    </row>
    <row r="502" s="2" customFormat="1" ht="24.15" customHeight="1">
      <c r="A502" s="38"/>
      <c r="B502" s="39"/>
      <c r="C502" s="204" t="s">
        <v>724</v>
      </c>
      <c r="D502" s="204" t="s">
        <v>128</v>
      </c>
      <c r="E502" s="205" t="s">
        <v>725</v>
      </c>
      <c r="F502" s="206" t="s">
        <v>726</v>
      </c>
      <c r="G502" s="207" t="s">
        <v>131</v>
      </c>
      <c r="H502" s="208">
        <v>37</v>
      </c>
      <c r="I502" s="209"/>
      <c r="J502" s="210">
        <f>ROUND(I502*H502,2)</f>
        <v>0</v>
      </c>
      <c r="K502" s="206" t="s">
        <v>132</v>
      </c>
      <c r="L502" s="44"/>
      <c r="M502" s="211" t="s">
        <v>19</v>
      </c>
      <c r="N502" s="212" t="s">
        <v>43</v>
      </c>
      <c r="O502" s="84"/>
      <c r="P502" s="213">
        <f>O502*H502</f>
        <v>0</v>
      </c>
      <c r="Q502" s="213">
        <v>1.0000000000000001E-05</v>
      </c>
      <c r="R502" s="213">
        <f>Q502*H502</f>
        <v>0.00037000000000000005</v>
      </c>
      <c r="S502" s="213">
        <v>0</v>
      </c>
      <c r="T502" s="214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15" t="s">
        <v>133</v>
      </c>
      <c r="AT502" s="215" t="s">
        <v>128</v>
      </c>
      <c r="AU502" s="215" t="s">
        <v>82</v>
      </c>
      <c r="AY502" s="17" t="s">
        <v>126</v>
      </c>
      <c r="BE502" s="216">
        <f>IF(N502="základní",J502,0)</f>
        <v>0</v>
      </c>
      <c r="BF502" s="216">
        <f>IF(N502="snížená",J502,0)</f>
        <v>0</v>
      </c>
      <c r="BG502" s="216">
        <f>IF(N502="zákl. přenesená",J502,0)</f>
        <v>0</v>
      </c>
      <c r="BH502" s="216">
        <f>IF(N502="sníž. přenesená",J502,0)</f>
        <v>0</v>
      </c>
      <c r="BI502" s="216">
        <f>IF(N502="nulová",J502,0)</f>
        <v>0</v>
      </c>
      <c r="BJ502" s="17" t="s">
        <v>80</v>
      </c>
      <c r="BK502" s="216">
        <f>ROUND(I502*H502,2)</f>
        <v>0</v>
      </c>
      <c r="BL502" s="17" t="s">
        <v>133</v>
      </c>
      <c r="BM502" s="215" t="s">
        <v>727</v>
      </c>
    </row>
    <row r="503" s="2" customFormat="1">
      <c r="A503" s="38"/>
      <c r="B503" s="39"/>
      <c r="C503" s="40"/>
      <c r="D503" s="217" t="s">
        <v>135</v>
      </c>
      <c r="E503" s="40"/>
      <c r="F503" s="218" t="s">
        <v>728</v>
      </c>
      <c r="G503" s="40"/>
      <c r="H503" s="40"/>
      <c r="I503" s="219"/>
      <c r="J503" s="40"/>
      <c r="K503" s="40"/>
      <c r="L503" s="44"/>
      <c r="M503" s="220"/>
      <c r="N503" s="221"/>
      <c r="O503" s="84"/>
      <c r="P503" s="84"/>
      <c r="Q503" s="84"/>
      <c r="R503" s="84"/>
      <c r="S503" s="84"/>
      <c r="T503" s="85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T503" s="17" t="s">
        <v>135</v>
      </c>
      <c r="AU503" s="17" t="s">
        <v>82</v>
      </c>
    </row>
    <row r="504" s="2" customFormat="1" ht="24.15" customHeight="1">
      <c r="A504" s="38"/>
      <c r="B504" s="39"/>
      <c r="C504" s="204" t="s">
        <v>729</v>
      </c>
      <c r="D504" s="204" t="s">
        <v>128</v>
      </c>
      <c r="E504" s="205" t="s">
        <v>730</v>
      </c>
      <c r="F504" s="206" t="s">
        <v>731</v>
      </c>
      <c r="G504" s="207" t="s">
        <v>267</v>
      </c>
      <c r="H504" s="208">
        <v>105</v>
      </c>
      <c r="I504" s="209"/>
      <c r="J504" s="210">
        <f>ROUND(I504*H504,2)</f>
        <v>0</v>
      </c>
      <c r="K504" s="206" t="s">
        <v>132</v>
      </c>
      <c r="L504" s="44"/>
      <c r="M504" s="211" t="s">
        <v>19</v>
      </c>
      <c r="N504" s="212" t="s">
        <v>43</v>
      </c>
      <c r="O504" s="84"/>
      <c r="P504" s="213">
        <f>O504*H504</f>
        <v>0</v>
      </c>
      <c r="Q504" s="213">
        <v>0.15540000000000001</v>
      </c>
      <c r="R504" s="213">
        <f>Q504*H504</f>
        <v>16.317</v>
      </c>
      <c r="S504" s="213">
        <v>0</v>
      </c>
      <c r="T504" s="214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15" t="s">
        <v>133</v>
      </c>
      <c r="AT504" s="215" t="s">
        <v>128</v>
      </c>
      <c r="AU504" s="215" t="s">
        <v>82</v>
      </c>
      <c r="AY504" s="17" t="s">
        <v>126</v>
      </c>
      <c r="BE504" s="216">
        <f>IF(N504="základní",J504,0)</f>
        <v>0</v>
      </c>
      <c r="BF504" s="216">
        <f>IF(N504="snížená",J504,0)</f>
        <v>0</v>
      </c>
      <c r="BG504" s="216">
        <f>IF(N504="zákl. přenesená",J504,0)</f>
        <v>0</v>
      </c>
      <c r="BH504" s="216">
        <f>IF(N504="sníž. přenesená",J504,0)</f>
        <v>0</v>
      </c>
      <c r="BI504" s="216">
        <f>IF(N504="nulová",J504,0)</f>
        <v>0</v>
      </c>
      <c r="BJ504" s="17" t="s">
        <v>80</v>
      </c>
      <c r="BK504" s="216">
        <f>ROUND(I504*H504,2)</f>
        <v>0</v>
      </c>
      <c r="BL504" s="17" t="s">
        <v>133</v>
      </c>
      <c r="BM504" s="215" t="s">
        <v>732</v>
      </c>
    </row>
    <row r="505" s="2" customFormat="1">
      <c r="A505" s="38"/>
      <c r="B505" s="39"/>
      <c r="C505" s="40"/>
      <c r="D505" s="217" t="s">
        <v>135</v>
      </c>
      <c r="E505" s="40"/>
      <c r="F505" s="218" t="s">
        <v>733</v>
      </c>
      <c r="G505" s="40"/>
      <c r="H505" s="40"/>
      <c r="I505" s="219"/>
      <c r="J505" s="40"/>
      <c r="K505" s="40"/>
      <c r="L505" s="44"/>
      <c r="M505" s="220"/>
      <c r="N505" s="221"/>
      <c r="O505" s="84"/>
      <c r="P505" s="84"/>
      <c r="Q505" s="84"/>
      <c r="R505" s="84"/>
      <c r="S505" s="84"/>
      <c r="T505" s="85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135</v>
      </c>
      <c r="AU505" s="17" t="s">
        <v>82</v>
      </c>
    </row>
    <row r="506" s="14" customFormat="1">
      <c r="A506" s="14"/>
      <c r="B506" s="233"/>
      <c r="C506" s="234"/>
      <c r="D506" s="224" t="s">
        <v>137</v>
      </c>
      <c r="E506" s="235" t="s">
        <v>19</v>
      </c>
      <c r="F506" s="236" t="s">
        <v>734</v>
      </c>
      <c r="G506" s="234"/>
      <c r="H506" s="237">
        <v>105</v>
      </c>
      <c r="I506" s="238"/>
      <c r="J506" s="234"/>
      <c r="K506" s="234"/>
      <c r="L506" s="239"/>
      <c r="M506" s="240"/>
      <c r="N506" s="241"/>
      <c r="O506" s="241"/>
      <c r="P506" s="241"/>
      <c r="Q506" s="241"/>
      <c r="R506" s="241"/>
      <c r="S506" s="241"/>
      <c r="T506" s="242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3" t="s">
        <v>137</v>
      </c>
      <c r="AU506" s="243" t="s">
        <v>82</v>
      </c>
      <c r="AV506" s="14" t="s">
        <v>82</v>
      </c>
      <c r="AW506" s="14" t="s">
        <v>33</v>
      </c>
      <c r="AX506" s="14" t="s">
        <v>80</v>
      </c>
      <c r="AY506" s="243" t="s">
        <v>126</v>
      </c>
    </row>
    <row r="507" s="2" customFormat="1" ht="16.5" customHeight="1">
      <c r="A507" s="38"/>
      <c r="B507" s="39"/>
      <c r="C507" s="256" t="s">
        <v>735</v>
      </c>
      <c r="D507" s="256" t="s">
        <v>365</v>
      </c>
      <c r="E507" s="257" t="s">
        <v>736</v>
      </c>
      <c r="F507" s="258" t="s">
        <v>737</v>
      </c>
      <c r="G507" s="259" t="s">
        <v>267</v>
      </c>
      <c r="H507" s="260">
        <v>92.819999999999993</v>
      </c>
      <c r="I507" s="261"/>
      <c r="J507" s="262">
        <f>ROUND(I507*H507,2)</f>
        <v>0</v>
      </c>
      <c r="K507" s="258" t="s">
        <v>132</v>
      </c>
      <c r="L507" s="263"/>
      <c r="M507" s="264" t="s">
        <v>19</v>
      </c>
      <c r="N507" s="265" t="s">
        <v>43</v>
      </c>
      <c r="O507" s="84"/>
      <c r="P507" s="213">
        <f>O507*H507</f>
        <v>0</v>
      </c>
      <c r="Q507" s="213">
        <v>0.080000000000000002</v>
      </c>
      <c r="R507" s="213">
        <f>Q507*H507</f>
        <v>7.4255999999999993</v>
      </c>
      <c r="S507" s="213">
        <v>0</v>
      </c>
      <c r="T507" s="214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15" t="s">
        <v>184</v>
      </c>
      <c r="AT507" s="215" t="s">
        <v>365</v>
      </c>
      <c r="AU507" s="215" t="s">
        <v>82</v>
      </c>
      <c r="AY507" s="17" t="s">
        <v>126</v>
      </c>
      <c r="BE507" s="216">
        <f>IF(N507="základní",J507,0)</f>
        <v>0</v>
      </c>
      <c r="BF507" s="216">
        <f>IF(N507="snížená",J507,0)</f>
        <v>0</v>
      </c>
      <c r="BG507" s="216">
        <f>IF(N507="zákl. přenesená",J507,0)</f>
        <v>0</v>
      </c>
      <c r="BH507" s="216">
        <f>IF(N507="sníž. přenesená",J507,0)</f>
        <v>0</v>
      </c>
      <c r="BI507" s="216">
        <f>IF(N507="nulová",J507,0)</f>
        <v>0</v>
      </c>
      <c r="BJ507" s="17" t="s">
        <v>80</v>
      </c>
      <c r="BK507" s="216">
        <f>ROUND(I507*H507,2)</f>
        <v>0</v>
      </c>
      <c r="BL507" s="17" t="s">
        <v>133</v>
      </c>
      <c r="BM507" s="215" t="s">
        <v>738</v>
      </c>
    </row>
    <row r="508" s="14" customFormat="1">
      <c r="A508" s="14"/>
      <c r="B508" s="233"/>
      <c r="C508" s="234"/>
      <c r="D508" s="224" t="s">
        <v>137</v>
      </c>
      <c r="E508" s="234"/>
      <c r="F508" s="236" t="s">
        <v>739</v>
      </c>
      <c r="G508" s="234"/>
      <c r="H508" s="237">
        <v>92.819999999999993</v>
      </c>
      <c r="I508" s="238"/>
      <c r="J508" s="234"/>
      <c r="K508" s="234"/>
      <c r="L508" s="239"/>
      <c r="M508" s="240"/>
      <c r="N508" s="241"/>
      <c r="O508" s="241"/>
      <c r="P508" s="241"/>
      <c r="Q508" s="241"/>
      <c r="R508" s="241"/>
      <c r="S508" s="241"/>
      <c r="T508" s="242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3" t="s">
        <v>137</v>
      </c>
      <c r="AU508" s="243" t="s">
        <v>82</v>
      </c>
      <c r="AV508" s="14" t="s">
        <v>82</v>
      </c>
      <c r="AW508" s="14" t="s">
        <v>4</v>
      </c>
      <c r="AX508" s="14" t="s">
        <v>80</v>
      </c>
      <c r="AY508" s="243" t="s">
        <v>126</v>
      </c>
    </row>
    <row r="509" s="2" customFormat="1" ht="16.5" customHeight="1">
      <c r="A509" s="38"/>
      <c r="B509" s="39"/>
      <c r="C509" s="256" t="s">
        <v>740</v>
      </c>
      <c r="D509" s="256" t="s">
        <v>365</v>
      </c>
      <c r="E509" s="257" t="s">
        <v>741</v>
      </c>
      <c r="F509" s="258" t="s">
        <v>742</v>
      </c>
      <c r="G509" s="259" t="s">
        <v>267</v>
      </c>
      <c r="H509" s="260">
        <v>14.279999999999999</v>
      </c>
      <c r="I509" s="261"/>
      <c r="J509" s="262">
        <f>ROUND(I509*H509,2)</f>
        <v>0</v>
      </c>
      <c r="K509" s="258" t="s">
        <v>132</v>
      </c>
      <c r="L509" s="263"/>
      <c r="M509" s="264" t="s">
        <v>19</v>
      </c>
      <c r="N509" s="265" t="s">
        <v>43</v>
      </c>
      <c r="O509" s="84"/>
      <c r="P509" s="213">
        <f>O509*H509</f>
        <v>0</v>
      </c>
      <c r="Q509" s="213">
        <v>0.055</v>
      </c>
      <c r="R509" s="213">
        <f>Q509*H509</f>
        <v>0.78539999999999999</v>
      </c>
      <c r="S509" s="213">
        <v>0</v>
      </c>
      <c r="T509" s="214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15" t="s">
        <v>184</v>
      </c>
      <c r="AT509" s="215" t="s">
        <v>365</v>
      </c>
      <c r="AU509" s="215" t="s">
        <v>82</v>
      </c>
      <c r="AY509" s="17" t="s">
        <v>126</v>
      </c>
      <c r="BE509" s="216">
        <f>IF(N509="základní",J509,0)</f>
        <v>0</v>
      </c>
      <c r="BF509" s="216">
        <f>IF(N509="snížená",J509,0)</f>
        <v>0</v>
      </c>
      <c r="BG509" s="216">
        <f>IF(N509="zákl. přenesená",J509,0)</f>
        <v>0</v>
      </c>
      <c r="BH509" s="216">
        <f>IF(N509="sníž. přenesená",J509,0)</f>
        <v>0</v>
      </c>
      <c r="BI509" s="216">
        <f>IF(N509="nulová",J509,0)</f>
        <v>0</v>
      </c>
      <c r="BJ509" s="17" t="s">
        <v>80</v>
      </c>
      <c r="BK509" s="216">
        <f>ROUND(I509*H509,2)</f>
        <v>0</v>
      </c>
      <c r="BL509" s="17" t="s">
        <v>133</v>
      </c>
      <c r="BM509" s="215" t="s">
        <v>743</v>
      </c>
    </row>
    <row r="510" s="14" customFormat="1">
      <c r="A510" s="14"/>
      <c r="B510" s="233"/>
      <c r="C510" s="234"/>
      <c r="D510" s="224" t="s">
        <v>137</v>
      </c>
      <c r="E510" s="234"/>
      <c r="F510" s="236" t="s">
        <v>744</v>
      </c>
      <c r="G510" s="234"/>
      <c r="H510" s="237">
        <v>14.279999999999999</v>
      </c>
      <c r="I510" s="238"/>
      <c r="J510" s="234"/>
      <c r="K510" s="234"/>
      <c r="L510" s="239"/>
      <c r="M510" s="240"/>
      <c r="N510" s="241"/>
      <c r="O510" s="241"/>
      <c r="P510" s="241"/>
      <c r="Q510" s="241"/>
      <c r="R510" s="241"/>
      <c r="S510" s="241"/>
      <c r="T510" s="242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3" t="s">
        <v>137</v>
      </c>
      <c r="AU510" s="243" t="s">
        <v>82</v>
      </c>
      <c r="AV510" s="14" t="s">
        <v>82</v>
      </c>
      <c r="AW510" s="14" t="s">
        <v>4</v>
      </c>
      <c r="AX510" s="14" t="s">
        <v>80</v>
      </c>
      <c r="AY510" s="243" t="s">
        <v>126</v>
      </c>
    </row>
    <row r="511" s="2" customFormat="1" ht="24.15" customHeight="1">
      <c r="A511" s="38"/>
      <c r="B511" s="39"/>
      <c r="C511" s="204" t="s">
        <v>745</v>
      </c>
      <c r="D511" s="204" t="s">
        <v>128</v>
      </c>
      <c r="E511" s="205" t="s">
        <v>746</v>
      </c>
      <c r="F511" s="206" t="s">
        <v>747</v>
      </c>
      <c r="G511" s="207" t="s">
        <v>267</v>
      </c>
      <c r="H511" s="208">
        <v>12</v>
      </c>
      <c r="I511" s="209"/>
      <c r="J511" s="210">
        <f>ROUND(I511*H511,2)</f>
        <v>0</v>
      </c>
      <c r="K511" s="206" t="s">
        <v>132</v>
      </c>
      <c r="L511" s="44"/>
      <c r="M511" s="211" t="s">
        <v>19</v>
      </c>
      <c r="N511" s="212" t="s">
        <v>43</v>
      </c>
      <c r="O511" s="84"/>
      <c r="P511" s="213">
        <f>O511*H511</f>
        <v>0</v>
      </c>
      <c r="Q511" s="213">
        <v>0.1295</v>
      </c>
      <c r="R511" s="213">
        <f>Q511*H511</f>
        <v>1.5540000000000001</v>
      </c>
      <c r="S511" s="213">
        <v>0</v>
      </c>
      <c r="T511" s="214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15" t="s">
        <v>133</v>
      </c>
      <c r="AT511" s="215" t="s">
        <v>128</v>
      </c>
      <c r="AU511" s="215" t="s">
        <v>82</v>
      </c>
      <c r="AY511" s="17" t="s">
        <v>126</v>
      </c>
      <c r="BE511" s="216">
        <f>IF(N511="základní",J511,0)</f>
        <v>0</v>
      </c>
      <c r="BF511" s="216">
        <f>IF(N511="snížená",J511,0)</f>
        <v>0</v>
      </c>
      <c r="BG511" s="216">
        <f>IF(N511="zákl. přenesená",J511,0)</f>
        <v>0</v>
      </c>
      <c r="BH511" s="216">
        <f>IF(N511="sníž. přenesená",J511,0)</f>
        <v>0</v>
      </c>
      <c r="BI511" s="216">
        <f>IF(N511="nulová",J511,0)</f>
        <v>0</v>
      </c>
      <c r="BJ511" s="17" t="s">
        <v>80</v>
      </c>
      <c r="BK511" s="216">
        <f>ROUND(I511*H511,2)</f>
        <v>0</v>
      </c>
      <c r="BL511" s="17" t="s">
        <v>133</v>
      </c>
      <c r="BM511" s="215" t="s">
        <v>748</v>
      </c>
    </row>
    <row r="512" s="2" customFormat="1">
      <c r="A512" s="38"/>
      <c r="B512" s="39"/>
      <c r="C512" s="40"/>
      <c r="D512" s="217" t="s">
        <v>135</v>
      </c>
      <c r="E512" s="40"/>
      <c r="F512" s="218" t="s">
        <v>749</v>
      </c>
      <c r="G512" s="40"/>
      <c r="H512" s="40"/>
      <c r="I512" s="219"/>
      <c r="J512" s="40"/>
      <c r="K512" s="40"/>
      <c r="L512" s="44"/>
      <c r="M512" s="220"/>
      <c r="N512" s="221"/>
      <c r="O512" s="84"/>
      <c r="P512" s="84"/>
      <c r="Q512" s="84"/>
      <c r="R512" s="84"/>
      <c r="S512" s="84"/>
      <c r="T512" s="85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T512" s="17" t="s">
        <v>135</v>
      </c>
      <c r="AU512" s="17" t="s">
        <v>82</v>
      </c>
    </row>
    <row r="513" s="2" customFormat="1" ht="16.5" customHeight="1">
      <c r="A513" s="38"/>
      <c r="B513" s="39"/>
      <c r="C513" s="256" t="s">
        <v>750</v>
      </c>
      <c r="D513" s="256" t="s">
        <v>365</v>
      </c>
      <c r="E513" s="257" t="s">
        <v>751</v>
      </c>
      <c r="F513" s="258" t="s">
        <v>752</v>
      </c>
      <c r="G513" s="259" t="s">
        <v>267</v>
      </c>
      <c r="H513" s="260">
        <v>12.119999999999999</v>
      </c>
      <c r="I513" s="261"/>
      <c r="J513" s="262">
        <f>ROUND(I513*H513,2)</f>
        <v>0</v>
      </c>
      <c r="K513" s="258" t="s">
        <v>132</v>
      </c>
      <c r="L513" s="263"/>
      <c r="M513" s="264" t="s">
        <v>19</v>
      </c>
      <c r="N513" s="265" t="s">
        <v>43</v>
      </c>
      <c r="O513" s="84"/>
      <c r="P513" s="213">
        <f>O513*H513</f>
        <v>0</v>
      </c>
      <c r="Q513" s="213">
        <v>0.044999999999999998</v>
      </c>
      <c r="R513" s="213">
        <f>Q513*H513</f>
        <v>0.5454</v>
      </c>
      <c r="S513" s="213">
        <v>0</v>
      </c>
      <c r="T513" s="214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15" t="s">
        <v>184</v>
      </c>
      <c r="AT513" s="215" t="s">
        <v>365</v>
      </c>
      <c r="AU513" s="215" t="s">
        <v>82</v>
      </c>
      <c r="AY513" s="17" t="s">
        <v>126</v>
      </c>
      <c r="BE513" s="216">
        <f>IF(N513="základní",J513,0)</f>
        <v>0</v>
      </c>
      <c r="BF513" s="216">
        <f>IF(N513="snížená",J513,0)</f>
        <v>0</v>
      </c>
      <c r="BG513" s="216">
        <f>IF(N513="zákl. přenesená",J513,0)</f>
        <v>0</v>
      </c>
      <c r="BH513" s="216">
        <f>IF(N513="sníž. přenesená",J513,0)</f>
        <v>0</v>
      </c>
      <c r="BI513" s="216">
        <f>IF(N513="nulová",J513,0)</f>
        <v>0</v>
      </c>
      <c r="BJ513" s="17" t="s">
        <v>80</v>
      </c>
      <c r="BK513" s="216">
        <f>ROUND(I513*H513,2)</f>
        <v>0</v>
      </c>
      <c r="BL513" s="17" t="s">
        <v>133</v>
      </c>
      <c r="BM513" s="215" t="s">
        <v>753</v>
      </c>
    </row>
    <row r="514" s="14" customFormat="1">
      <c r="A514" s="14"/>
      <c r="B514" s="233"/>
      <c r="C514" s="234"/>
      <c r="D514" s="224" t="s">
        <v>137</v>
      </c>
      <c r="E514" s="234"/>
      <c r="F514" s="236" t="s">
        <v>754</v>
      </c>
      <c r="G514" s="234"/>
      <c r="H514" s="237">
        <v>12.119999999999999</v>
      </c>
      <c r="I514" s="238"/>
      <c r="J514" s="234"/>
      <c r="K514" s="234"/>
      <c r="L514" s="239"/>
      <c r="M514" s="240"/>
      <c r="N514" s="241"/>
      <c r="O514" s="241"/>
      <c r="P514" s="241"/>
      <c r="Q514" s="241"/>
      <c r="R514" s="241"/>
      <c r="S514" s="241"/>
      <c r="T514" s="242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3" t="s">
        <v>137</v>
      </c>
      <c r="AU514" s="243" t="s">
        <v>82</v>
      </c>
      <c r="AV514" s="14" t="s">
        <v>82</v>
      </c>
      <c r="AW514" s="14" t="s">
        <v>4</v>
      </c>
      <c r="AX514" s="14" t="s">
        <v>80</v>
      </c>
      <c r="AY514" s="243" t="s">
        <v>126</v>
      </c>
    </row>
    <row r="515" s="2" customFormat="1" ht="24.15" customHeight="1">
      <c r="A515" s="38"/>
      <c r="B515" s="39"/>
      <c r="C515" s="204" t="s">
        <v>755</v>
      </c>
      <c r="D515" s="204" t="s">
        <v>128</v>
      </c>
      <c r="E515" s="205" t="s">
        <v>756</v>
      </c>
      <c r="F515" s="206" t="s">
        <v>757</v>
      </c>
      <c r="G515" s="207" t="s">
        <v>267</v>
      </c>
      <c r="H515" s="208">
        <v>306.5</v>
      </c>
      <c r="I515" s="209"/>
      <c r="J515" s="210">
        <f>ROUND(I515*H515,2)</f>
        <v>0</v>
      </c>
      <c r="K515" s="206" t="s">
        <v>132</v>
      </c>
      <c r="L515" s="44"/>
      <c r="M515" s="211" t="s">
        <v>19</v>
      </c>
      <c r="N515" s="212" t="s">
        <v>43</v>
      </c>
      <c r="O515" s="84"/>
      <c r="P515" s="213">
        <f>O515*H515</f>
        <v>0</v>
      </c>
      <c r="Q515" s="213">
        <v>0.16849</v>
      </c>
      <c r="R515" s="213">
        <f>Q515*H515</f>
        <v>51.642184999999998</v>
      </c>
      <c r="S515" s="213">
        <v>0</v>
      </c>
      <c r="T515" s="214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15" t="s">
        <v>133</v>
      </c>
      <c r="AT515" s="215" t="s">
        <v>128</v>
      </c>
      <c r="AU515" s="215" t="s">
        <v>82</v>
      </c>
      <c r="AY515" s="17" t="s">
        <v>126</v>
      </c>
      <c r="BE515" s="216">
        <f>IF(N515="základní",J515,0)</f>
        <v>0</v>
      </c>
      <c r="BF515" s="216">
        <f>IF(N515="snížená",J515,0)</f>
        <v>0</v>
      </c>
      <c r="BG515" s="216">
        <f>IF(N515="zákl. přenesená",J515,0)</f>
        <v>0</v>
      </c>
      <c r="BH515" s="216">
        <f>IF(N515="sníž. přenesená",J515,0)</f>
        <v>0</v>
      </c>
      <c r="BI515" s="216">
        <f>IF(N515="nulová",J515,0)</f>
        <v>0</v>
      </c>
      <c r="BJ515" s="17" t="s">
        <v>80</v>
      </c>
      <c r="BK515" s="216">
        <f>ROUND(I515*H515,2)</f>
        <v>0</v>
      </c>
      <c r="BL515" s="17" t="s">
        <v>133</v>
      </c>
      <c r="BM515" s="215" t="s">
        <v>758</v>
      </c>
    </row>
    <row r="516" s="2" customFormat="1">
      <c r="A516" s="38"/>
      <c r="B516" s="39"/>
      <c r="C516" s="40"/>
      <c r="D516" s="217" t="s">
        <v>135</v>
      </c>
      <c r="E516" s="40"/>
      <c r="F516" s="218" t="s">
        <v>759</v>
      </c>
      <c r="G516" s="40"/>
      <c r="H516" s="40"/>
      <c r="I516" s="219"/>
      <c r="J516" s="40"/>
      <c r="K516" s="40"/>
      <c r="L516" s="44"/>
      <c r="M516" s="220"/>
      <c r="N516" s="221"/>
      <c r="O516" s="84"/>
      <c r="P516" s="84"/>
      <c r="Q516" s="84"/>
      <c r="R516" s="84"/>
      <c r="S516" s="84"/>
      <c r="T516" s="85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T516" s="17" t="s">
        <v>135</v>
      </c>
      <c r="AU516" s="17" t="s">
        <v>82</v>
      </c>
    </row>
    <row r="517" s="13" customFormat="1">
      <c r="A517" s="13"/>
      <c r="B517" s="222"/>
      <c r="C517" s="223"/>
      <c r="D517" s="224" t="s">
        <v>137</v>
      </c>
      <c r="E517" s="225" t="s">
        <v>19</v>
      </c>
      <c r="F517" s="226" t="s">
        <v>760</v>
      </c>
      <c r="G517" s="223"/>
      <c r="H517" s="225" t="s">
        <v>19</v>
      </c>
      <c r="I517" s="227"/>
      <c r="J517" s="223"/>
      <c r="K517" s="223"/>
      <c r="L517" s="228"/>
      <c r="M517" s="229"/>
      <c r="N517" s="230"/>
      <c r="O517" s="230"/>
      <c r="P517" s="230"/>
      <c r="Q517" s="230"/>
      <c r="R517" s="230"/>
      <c r="S517" s="230"/>
      <c r="T517" s="231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2" t="s">
        <v>137</v>
      </c>
      <c r="AU517" s="232" t="s">
        <v>82</v>
      </c>
      <c r="AV517" s="13" t="s">
        <v>80</v>
      </c>
      <c r="AW517" s="13" t="s">
        <v>33</v>
      </c>
      <c r="AX517" s="13" t="s">
        <v>72</v>
      </c>
      <c r="AY517" s="232" t="s">
        <v>126</v>
      </c>
    </row>
    <row r="518" s="14" customFormat="1">
      <c r="A518" s="14"/>
      <c r="B518" s="233"/>
      <c r="C518" s="234"/>
      <c r="D518" s="224" t="s">
        <v>137</v>
      </c>
      <c r="E518" s="235" t="s">
        <v>19</v>
      </c>
      <c r="F518" s="236" t="s">
        <v>275</v>
      </c>
      <c r="G518" s="234"/>
      <c r="H518" s="237">
        <v>144</v>
      </c>
      <c r="I518" s="238"/>
      <c r="J518" s="234"/>
      <c r="K518" s="234"/>
      <c r="L518" s="239"/>
      <c r="M518" s="240"/>
      <c r="N518" s="241"/>
      <c r="O518" s="241"/>
      <c r="P518" s="241"/>
      <c r="Q518" s="241"/>
      <c r="R518" s="241"/>
      <c r="S518" s="241"/>
      <c r="T518" s="242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3" t="s">
        <v>137</v>
      </c>
      <c r="AU518" s="243" t="s">
        <v>82</v>
      </c>
      <c r="AV518" s="14" t="s">
        <v>82</v>
      </c>
      <c r="AW518" s="14" t="s">
        <v>33</v>
      </c>
      <c r="AX518" s="14" t="s">
        <v>72</v>
      </c>
      <c r="AY518" s="243" t="s">
        <v>126</v>
      </c>
    </row>
    <row r="519" s="13" customFormat="1">
      <c r="A519" s="13"/>
      <c r="B519" s="222"/>
      <c r="C519" s="223"/>
      <c r="D519" s="224" t="s">
        <v>137</v>
      </c>
      <c r="E519" s="225" t="s">
        <v>19</v>
      </c>
      <c r="F519" s="226" t="s">
        <v>761</v>
      </c>
      <c r="G519" s="223"/>
      <c r="H519" s="225" t="s">
        <v>19</v>
      </c>
      <c r="I519" s="227"/>
      <c r="J519" s="223"/>
      <c r="K519" s="223"/>
      <c r="L519" s="228"/>
      <c r="M519" s="229"/>
      <c r="N519" s="230"/>
      <c r="O519" s="230"/>
      <c r="P519" s="230"/>
      <c r="Q519" s="230"/>
      <c r="R519" s="230"/>
      <c r="S519" s="230"/>
      <c r="T519" s="231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2" t="s">
        <v>137</v>
      </c>
      <c r="AU519" s="232" t="s">
        <v>82</v>
      </c>
      <c r="AV519" s="13" t="s">
        <v>80</v>
      </c>
      <c r="AW519" s="13" t="s">
        <v>33</v>
      </c>
      <c r="AX519" s="13" t="s">
        <v>72</v>
      </c>
      <c r="AY519" s="232" t="s">
        <v>126</v>
      </c>
    </row>
    <row r="520" s="14" customFormat="1">
      <c r="A520" s="14"/>
      <c r="B520" s="233"/>
      <c r="C520" s="234"/>
      <c r="D520" s="224" t="s">
        <v>137</v>
      </c>
      <c r="E520" s="235" t="s">
        <v>19</v>
      </c>
      <c r="F520" s="236" t="s">
        <v>762</v>
      </c>
      <c r="G520" s="234"/>
      <c r="H520" s="237">
        <v>162.5</v>
      </c>
      <c r="I520" s="238"/>
      <c r="J520" s="234"/>
      <c r="K520" s="234"/>
      <c r="L520" s="239"/>
      <c r="M520" s="240"/>
      <c r="N520" s="241"/>
      <c r="O520" s="241"/>
      <c r="P520" s="241"/>
      <c r="Q520" s="241"/>
      <c r="R520" s="241"/>
      <c r="S520" s="241"/>
      <c r="T520" s="242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3" t="s">
        <v>137</v>
      </c>
      <c r="AU520" s="243" t="s">
        <v>82</v>
      </c>
      <c r="AV520" s="14" t="s">
        <v>82</v>
      </c>
      <c r="AW520" s="14" t="s">
        <v>33</v>
      </c>
      <c r="AX520" s="14" t="s">
        <v>72</v>
      </c>
      <c r="AY520" s="243" t="s">
        <v>126</v>
      </c>
    </row>
    <row r="521" s="15" customFormat="1">
      <c r="A521" s="15"/>
      <c r="B521" s="244"/>
      <c r="C521" s="245"/>
      <c r="D521" s="224" t="s">
        <v>137</v>
      </c>
      <c r="E521" s="246" t="s">
        <v>19</v>
      </c>
      <c r="F521" s="247" t="s">
        <v>142</v>
      </c>
      <c r="G521" s="245"/>
      <c r="H521" s="248">
        <v>306.5</v>
      </c>
      <c r="I521" s="249"/>
      <c r="J521" s="245"/>
      <c r="K521" s="245"/>
      <c r="L521" s="250"/>
      <c r="M521" s="251"/>
      <c r="N521" s="252"/>
      <c r="O521" s="252"/>
      <c r="P521" s="252"/>
      <c r="Q521" s="252"/>
      <c r="R521" s="252"/>
      <c r="S521" s="252"/>
      <c r="T521" s="253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54" t="s">
        <v>137</v>
      </c>
      <c r="AU521" s="254" t="s">
        <v>82</v>
      </c>
      <c r="AV521" s="15" t="s">
        <v>133</v>
      </c>
      <c r="AW521" s="15" t="s">
        <v>33</v>
      </c>
      <c r="AX521" s="15" t="s">
        <v>80</v>
      </c>
      <c r="AY521" s="254" t="s">
        <v>126</v>
      </c>
    </row>
    <row r="522" s="2" customFormat="1" ht="16.5" customHeight="1">
      <c r="A522" s="38"/>
      <c r="B522" s="39"/>
      <c r="C522" s="256" t="s">
        <v>763</v>
      </c>
      <c r="D522" s="256" t="s">
        <v>365</v>
      </c>
      <c r="E522" s="257" t="s">
        <v>764</v>
      </c>
      <c r="F522" s="258" t="s">
        <v>765</v>
      </c>
      <c r="G522" s="259" t="s">
        <v>267</v>
      </c>
      <c r="H522" s="260">
        <v>70.890000000000001</v>
      </c>
      <c r="I522" s="261"/>
      <c r="J522" s="262">
        <f>ROUND(I522*H522,2)</f>
        <v>0</v>
      </c>
      <c r="K522" s="258" t="s">
        <v>132</v>
      </c>
      <c r="L522" s="263"/>
      <c r="M522" s="264" t="s">
        <v>19</v>
      </c>
      <c r="N522" s="265" t="s">
        <v>43</v>
      </c>
      <c r="O522" s="84"/>
      <c r="P522" s="213">
        <f>O522*H522</f>
        <v>0</v>
      </c>
      <c r="Q522" s="213">
        <v>0.125</v>
      </c>
      <c r="R522" s="213">
        <f>Q522*H522</f>
        <v>8.8612500000000001</v>
      </c>
      <c r="S522" s="213">
        <v>0</v>
      </c>
      <c r="T522" s="214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15" t="s">
        <v>184</v>
      </c>
      <c r="AT522" s="215" t="s">
        <v>365</v>
      </c>
      <c r="AU522" s="215" t="s">
        <v>82</v>
      </c>
      <c r="AY522" s="17" t="s">
        <v>126</v>
      </c>
      <c r="BE522" s="216">
        <f>IF(N522="základní",J522,0)</f>
        <v>0</v>
      </c>
      <c r="BF522" s="216">
        <f>IF(N522="snížená",J522,0)</f>
        <v>0</v>
      </c>
      <c r="BG522" s="216">
        <f>IF(N522="zákl. přenesená",J522,0)</f>
        <v>0</v>
      </c>
      <c r="BH522" s="216">
        <f>IF(N522="sníž. přenesená",J522,0)</f>
        <v>0</v>
      </c>
      <c r="BI522" s="216">
        <f>IF(N522="nulová",J522,0)</f>
        <v>0</v>
      </c>
      <c r="BJ522" s="17" t="s">
        <v>80</v>
      </c>
      <c r="BK522" s="216">
        <f>ROUND(I522*H522,2)</f>
        <v>0</v>
      </c>
      <c r="BL522" s="17" t="s">
        <v>133</v>
      </c>
      <c r="BM522" s="215" t="s">
        <v>766</v>
      </c>
    </row>
    <row r="523" s="14" customFormat="1">
      <c r="A523" s="14"/>
      <c r="B523" s="233"/>
      <c r="C523" s="234"/>
      <c r="D523" s="224" t="s">
        <v>137</v>
      </c>
      <c r="E523" s="234"/>
      <c r="F523" s="236" t="s">
        <v>767</v>
      </c>
      <c r="G523" s="234"/>
      <c r="H523" s="237">
        <v>70.890000000000001</v>
      </c>
      <c r="I523" s="238"/>
      <c r="J523" s="234"/>
      <c r="K523" s="234"/>
      <c r="L523" s="239"/>
      <c r="M523" s="240"/>
      <c r="N523" s="241"/>
      <c r="O523" s="241"/>
      <c r="P523" s="241"/>
      <c r="Q523" s="241"/>
      <c r="R523" s="241"/>
      <c r="S523" s="241"/>
      <c r="T523" s="242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3" t="s">
        <v>137</v>
      </c>
      <c r="AU523" s="243" t="s">
        <v>82</v>
      </c>
      <c r="AV523" s="14" t="s">
        <v>82</v>
      </c>
      <c r="AW523" s="14" t="s">
        <v>4</v>
      </c>
      <c r="AX523" s="14" t="s">
        <v>80</v>
      </c>
      <c r="AY523" s="243" t="s">
        <v>126</v>
      </c>
    </row>
    <row r="524" s="2" customFormat="1" ht="16.5" customHeight="1">
      <c r="A524" s="38"/>
      <c r="B524" s="39"/>
      <c r="C524" s="256" t="s">
        <v>768</v>
      </c>
      <c r="D524" s="256" t="s">
        <v>365</v>
      </c>
      <c r="E524" s="257" t="s">
        <v>769</v>
      </c>
      <c r="F524" s="258" t="s">
        <v>770</v>
      </c>
      <c r="G524" s="259" t="s">
        <v>267</v>
      </c>
      <c r="H524" s="260">
        <v>1.01</v>
      </c>
      <c r="I524" s="261"/>
      <c r="J524" s="262">
        <f>ROUND(I524*H524,2)</f>
        <v>0</v>
      </c>
      <c r="K524" s="258" t="s">
        <v>132</v>
      </c>
      <c r="L524" s="263"/>
      <c r="M524" s="264" t="s">
        <v>19</v>
      </c>
      <c r="N524" s="265" t="s">
        <v>43</v>
      </c>
      <c r="O524" s="84"/>
      <c r="P524" s="213">
        <f>O524*H524</f>
        <v>0</v>
      </c>
      <c r="Q524" s="213">
        <v>0.125</v>
      </c>
      <c r="R524" s="213">
        <f>Q524*H524</f>
        <v>0.12625</v>
      </c>
      <c r="S524" s="213">
        <v>0</v>
      </c>
      <c r="T524" s="214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15" t="s">
        <v>184</v>
      </c>
      <c r="AT524" s="215" t="s">
        <v>365</v>
      </c>
      <c r="AU524" s="215" t="s">
        <v>82</v>
      </c>
      <c r="AY524" s="17" t="s">
        <v>126</v>
      </c>
      <c r="BE524" s="216">
        <f>IF(N524="základní",J524,0)</f>
        <v>0</v>
      </c>
      <c r="BF524" s="216">
        <f>IF(N524="snížená",J524,0)</f>
        <v>0</v>
      </c>
      <c r="BG524" s="216">
        <f>IF(N524="zákl. přenesená",J524,0)</f>
        <v>0</v>
      </c>
      <c r="BH524" s="216">
        <f>IF(N524="sníž. přenesená",J524,0)</f>
        <v>0</v>
      </c>
      <c r="BI524" s="216">
        <f>IF(N524="nulová",J524,0)</f>
        <v>0</v>
      </c>
      <c r="BJ524" s="17" t="s">
        <v>80</v>
      </c>
      <c r="BK524" s="216">
        <f>ROUND(I524*H524,2)</f>
        <v>0</v>
      </c>
      <c r="BL524" s="17" t="s">
        <v>133</v>
      </c>
      <c r="BM524" s="215" t="s">
        <v>771</v>
      </c>
    </row>
    <row r="525" s="14" customFormat="1">
      <c r="A525" s="14"/>
      <c r="B525" s="233"/>
      <c r="C525" s="234"/>
      <c r="D525" s="224" t="s">
        <v>137</v>
      </c>
      <c r="E525" s="234"/>
      <c r="F525" s="236" t="s">
        <v>772</v>
      </c>
      <c r="G525" s="234"/>
      <c r="H525" s="237">
        <v>1.01</v>
      </c>
      <c r="I525" s="238"/>
      <c r="J525" s="234"/>
      <c r="K525" s="234"/>
      <c r="L525" s="239"/>
      <c r="M525" s="240"/>
      <c r="N525" s="241"/>
      <c r="O525" s="241"/>
      <c r="P525" s="241"/>
      <c r="Q525" s="241"/>
      <c r="R525" s="241"/>
      <c r="S525" s="241"/>
      <c r="T525" s="242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3" t="s">
        <v>137</v>
      </c>
      <c r="AU525" s="243" t="s">
        <v>82</v>
      </c>
      <c r="AV525" s="14" t="s">
        <v>82</v>
      </c>
      <c r="AW525" s="14" t="s">
        <v>4</v>
      </c>
      <c r="AX525" s="14" t="s">
        <v>80</v>
      </c>
      <c r="AY525" s="243" t="s">
        <v>126</v>
      </c>
    </row>
    <row r="526" s="2" customFormat="1" ht="16.5" customHeight="1">
      <c r="A526" s="38"/>
      <c r="B526" s="39"/>
      <c r="C526" s="256" t="s">
        <v>773</v>
      </c>
      <c r="D526" s="256" t="s">
        <v>365</v>
      </c>
      <c r="E526" s="257" t="s">
        <v>774</v>
      </c>
      <c r="F526" s="258" t="s">
        <v>775</v>
      </c>
      <c r="G526" s="259" t="s">
        <v>267</v>
      </c>
      <c r="H526" s="260">
        <v>24.989999999999998</v>
      </c>
      <c r="I526" s="261"/>
      <c r="J526" s="262">
        <f>ROUND(I526*H526,2)</f>
        <v>0</v>
      </c>
      <c r="K526" s="258" t="s">
        <v>132</v>
      </c>
      <c r="L526" s="263"/>
      <c r="M526" s="264" t="s">
        <v>19</v>
      </c>
      <c r="N526" s="265" t="s">
        <v>43</v>
      </c>
      <c r="O526" s="84"/>
      <c r="P526" s="213">
        <f>O526*H526</f>
        <v>0</v>
      </c>
      <c r="Q526" s="213">
        <v>0.125</v>
      </c>
      <c r="R526" s="213">
        <f>Q526*H526</f>
        <v>3.1237499999999998</v>
      </c>
      <c r="S526" s="213">
        <v>0</v>
      </c>
      <c r="T526" s="214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15" t="s">
        <v>184</v>
      </c>
      <c r="AT526" s="215" t="s">
        <v>365</v>
      </c>
      <c r="AU526" s="215" t="s">
        <v>82</v>
      </c>
      <c r="AY526" s="17" t="s">
        <v>126</v>
      </c>
      <c r="BE526" s="216">
        <f>IF(N526="základní",J526,0)</f>
        <v>0</v>
      </c>
      <c r="BF526" s="216">
        <f>IF(N526="snížená",J526,0)</f>
        <v>0</v>
      </c>
      <c r="BG526" s="216">
        <f>IF(N526="zákl. přenesená",J526,0)</f>
        <v>0</v>
      </c>
      <c r="BH526" s="216">
        <f>IF(N526="sníž. přenesená",J526,0)</f>
        <v>0</v>
      </c>
      <c r="BI526" s="216">
        <f>IF(N526="nulová",J526,0)</f>
        <v>0</v>
      </c>
      <c r="BJ526" s="17" t="s">
        <v>80</v>
      </c>
      <c r="BK526" s="216">
        <f>ROUND(I526*H526,2)</f>
        <v>0</v>
      </c>
      <c r="BL526" s="17" t="s">
        <v>133</v>
      </c>
      <c r="BM526" s="215" t="s">
        <v>776</v>
      </c>
    </row>
    <row r="527" s="13" customFormat="1">
      <c r="A527" s="13"/>
      <c r="B527" s="222"/>
      <c r="C527" s="223"/>
      <c r="D527" s="224" t="s">
        <v>137</v>
      </c>
      <c r="E527" s="225" t="s">
        <v>19</v>
      </c>
      <c r="F527" s="226" t="s">
        <v>777</v>
      </c>
      <c r="G527" s="223"/>
      <c r="H527" s="225" t="s">
        <v>19</v>
      </c>
      <c r="I527" s="227"/>
      <c r="J527" s="223"/>
      <c r="K527" s="223"/>
      <c r="L527" s="228"/>
      <c r="M527" s="229"/>
      <c r="N527" s="230"/>
      <c r="O527" s="230"/>
      <c r="P527" s="230"/>
      <c r="Q527" s="230"/>
      <c r="R527" s="230"/>
      <c r="S527" s="230"/>
      <c r="T527" s="231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2" t="s">
        <v>137</v>
      </c>
      <c r="AU527" s="232" t="s">
        <v>82</v>
      </c>
      <c r="AV527" s="13" t="s">
        <v>80</v>
      </c>
      <c r="AW527" s="13" t="s">
        <v>33</v>
      </c>
      <c r="AX527" s="13" t="s">
        <v>72</v>
      </c>
      <c r="AY527" s="232" t="s">
        <v>126</v>
      </c>
    </row>
    <row r="528" s="14" customFormat="1">
      <c r="A528" s="14"/>
      <c r="B528" s="233"/>
      <c r="C528" s="234"/>
      <c r="D528" s="224" t="s">
        <v>137</v>
      </c>
      <c r="E528" s="235" t="s">
        <v>19</v>
      </c>
      <c r="F528" s="236" t="s">
        <v>231</v>
      </c>
      <c r="G528" s="234"/>
      <c r="H528" s="237">
        <v>9</v>
      </c>
      <c r="I528" s="238"/>
      <c r="J528" s="234"/>
      <c r="K528" s="234"/>
      <c r="L528" s="239"/>
      <c r="M528" s="240"/>
      <c r="N528" s="241"/>
      <c r="O528" s="241"/>
      <c r="P528" s="241"/>
      <c r="Q528" s="241"/>
      <c r="R528" s="241"/>
      <c r="S528" s="241"/>
      <c r="T528" s="242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3" t="s">
        <v>137</v>
      </c>
      <c r="AU528" s="243" t="s">
        <v>82</v>
      </c>
      <c r="AV528" s="14" t="s">
        <v>82</v>
      </c>
      <c r="AW528" s="14" t="s">
        <v>33</v>
      </c>
      <c r="AX528" s="14" t="s">
        <v>72</v>
      </c>
      <c r="AY528" s="243" t="s">
        <v>126</v>
      </c>
    </row>
    <row r="529" s="13" customFormat="1">
      <c r="A529" s="13"/>
      <c r="B529" s="222"/>
      <c r="C529" s="223"/>
      <c r="D529" s="224" t="s">
        <v>137</v>
      </c>
      <c r="E529" s="225" t="s">
        <v>19</v>
      </c>
      <c r="F529" s="226" t="s">
        <v>778</v>
      </c>
      <c r="G529" s="223"/>
      <c r="H529" s="225" t="s">
        <v>19</v>
      </c>
      <c r="I529" s="227"/>
      <c r="J529" s="223"/>
      <c r="K529" s="223"/>
      <c r="L529" s="228"/>
      <c r="M529" s="229"/>
      <c r="N529" s="230"/>
      <c r="O529" s="230"/>
      <c r="P529" s="230"/>
      <c r="Q529" s="230"/>
      <c r="R529" s="230"/>
      <c r="S529" s="230"/>
      <c r="T529" s="231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2" t="s">
        <v>137</v>
      </c>
      <c r="AU529" s="232" t="s">
        <v>82</v>
      </c>
      <c r="AV529" s="13" t="s">
        <v>80</v>
      </c>
      <c r="AW529" s="13" t="s">
        <v>33</v>
      </c>
      <c r="AX529" s="13" t="s">
        <v>72</v>
      </c>
      <c r="AY529" s="232" t="s">
        <v>126</v>
      </c>
    </row>
    <row r="530" s="14" customFormat="1">
      <c r="A530" s="14"/>
      <c r="B530" s="233"/>
      <c r="C530" s="234"/>
      <c r="D530" s="224" t="s">
        <v>137</v>
      </c>
      <c r="E530" s="235" t="s">
        <v>19</v>
      </c>
      <c r="F530" s="236" t="s">
        <v>779</v>
      </c>
      <c r="G530" s="234"/>
      <c r="H530" s="237">
        <v>15.5</v>
      </c>
      <c r="I530" s="238"/>
      <c r="J530" s="234"/>
      <c r="K530" s="234"/>
      <c r="L530" s="239"/>
      <c r="M530" s="240"/>
      <c r="N530" s="241"/>
      <c r="O530" s="241"/>
      <c r="P530" s="241"/>
      <c r="Q530" s="241"/>
      <c r="R530" s="241"/>
      <c r="S530" s="241"/>
      <c r="T530" s="242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3" t="s">
        <v>137</v>
      </c>
      <c r="AU530" s="243" t="s">
        <v>82</v>
      </c>
      <c r="AV530" s="14" t="s">
        <v>82</v>
      </c>
      <c r="AW530" s="14" t="s">
        <v>33</v>
      </c>
      <c r="AX530" s="14" t="s">
        <v>72</v>
      </c>
      <c r="AY530" s="243" t="s">
        <v>126</v>
      </c>
    </row>
    <row r="531" s="15" customFormat="1">
      <c r="A531" s="15"/>
      <c r="B531" s="244"/>
      <c r="C531" s="245"/>
      <c r="D531" s="224" t="s">
        <v>137</v>
      </c>
      <c r="E531" s="246" t="s">
        <v>19</v>
      </c>
      <c r="F531" s="247" t="s">
        <v>142</v>
      </c>
      <c r="G531" s="245"/>
      <c r="H531" s="248">
        <v>24.5</v>
      </c>
      <c r="I531" s="249"/>
      <c r="J531" s="245"/>
      <c r="K531" s="245"/>
      <c r="L531" s="250"/>
      <c r="M531" s="251"/>
      <c r="N531" s="252"/>
      <c r="O531" s="252"/>
      <c r="P531" s="252"/>
      <c r="Q531" s="252"/>
      <c r="R531" s="252"/>
      <c r="S531" s="252"/>
      <c r="T531" s="253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54" t="s">
        <v>137</v>
      </c>
      <c r="AU531" s="254" t="s">
        <v>82</v>
      </c>
      <c r="AV531" s="15" t="s">
        <v>133</v>
      </c>
      <c r="AW531" s="15" t="s">
        <v>33</v>
      </c>
      <c r="AX531" s="15" t="s">
        <v>80</v>
      </c>
      <c r="AY531" s="254" t="s">
        <v>126</v>
      </c>
    </row>
    <row r="532" s="14" customFormat="1">
      <c r="A532" s="14"/>
      <c r="B532" s="233"/>
      <c r="C532" s="234"/>
      <c r="D532" s="224" t="s">
        <v>137</v>
      </c>
      <c r="E532" s="234"/>
      <c r="F532" s="236" t="s">
        <v>780</v>
      </c>
      <c r="G532" s="234"/>
      <c r="H532" s="237">
        <v>24.989999999999998</v>
      </c>
      <c r="I532" s="238"/>
      <c r="J532" s="234"/>
      <c r="K532" s="234"/>
      <c r="L532" s="239"/>
      <c r="M532" s="240"/>
      <c r="N532" s="241"/>
      <c r="O532" s="241"/>
      <c r="P532" s="241"/>
      <c r="Q532" s="241"/>
      <c r="R532" s="241"/>
      <c r="S532" s="241"/>
      <c r="T532" s="242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3" t="s">
        <v>137</v>
      </c>
      <c r="AU532" s="243" t="s">
        <v>82</v>
      </c>
      <c r="AV532" s="14" t="s">
        <v>82</v>
      </c>
      <c r="AW532" s="14" t="s">
        <v>4</v>
      </c>
      <c r="AX532" s="14" t="s">
        <v>80</v>
      </c>
      <c r="AY532" s="243" t="s">
        <v>126</v>
      </c>
    </row>
    <row r="533" s="2" customFormat="1" ht="16.5" customHeight="1">
      <c r="A533" s="38"/>
      <c r="B533" s="39"/>
      <c r="C533" s="256" t="s">
        <v>781</v>
      </c>
      <c r="D533" s="256" t="s">
        <v>365</v>
      </c>
      <c r="E533" s="257" t="s">
        <v>782</v>
      </c>
      <c r="F533" s="258" t="s">
        <v>783</v>
      </c>
      <c r="G533" s="259" t="s">
        <v>267</v>
      </c>
      <c r="H533" s="260">
        <v>13.26</v>
      </c>
      <c r="I533" s="261"/>
      <c r="J533" s="262">
        <f>ROUND(I533*H533,2)</f>
        <v>0</v>
      </c>
      <c r="K533" s="258" t="s">
        <v>132</v>
      </c>
      <c r="L533" s="263"/>
      <c r="M533" s="264" t="s">
        <v>19</v>
      </c>
      <c r="N533" s="265" t="s">
        <v>43</v>
      </c>
      <c r="O533" s="84"/>
      <c r="P533" s="213">
        <f>O533*H533</f>
        <v>0</v>
      </c>
      <c r="Q533" s="213">
        <v>0.125</v>
      </c>
      <c r="R533" s="213">
        <f>Q533*H533</f>
        <v>1.6575</v>
      </c>
      <c r="S533" s="213">
        <v>0</v>
      </c>
      <c r="T533" s="214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15" t="s">
        <v>184</v>
      </c>
      <c r="AT533" s="215" t="s">
        <v>365</v>
      </c>
      <c r="AU533" s="215" t="s">
        <v>82</v>
      </c>
      <c r="AY533" s="17" t="s">
        <v>126</v>
      </c>
      <c r="BE533" s="216">
        <f>IF(N533="základní",J533,0)</f>
        <v>0</v>
      </c>
      <c r="BF533" s="216">
        <f>IF(N533="snížená",J533,0)</f>
        <v>0</v>
      </c>
      <c r="BG533" s="216">
        <f>IF(N533="zákl. přenesená",J533,0)</f>
        <v>0</v>
      </c>
      <c r="BH533" s="216">
        <f>IF(N533="sníž. přenesená",J533,0)</f>
        <v>0</v>
      </c>
      <c r="BI533" s="216">
        <f>IF(N533="nulová",J533,0)</f>
        <v>0</v>
      </c>
      <c r="BJ533" s="17" t="s">
        <v>80</v>
      </c>
      <c r="BK533" s="216">
        <f>ROUND(I533*H533,2)</f>
        <v>0</v>
      </c>
      <c r="BL533" s="17" t="s">
        <v>133</v>
      </c>
      <c r="BM533" s="215" t="s">
        <v>784</v>
      </c>
    </row>
    <row r="534" s="13" customFormat="1">
      <c r="A534" s="13"/>
      <c r="B534" s="222"/>
      <c r="C534" s="223"/>
      <c r="D534" s="224" t="s">
        <v>137</v>
      </c>
      <c r="E534" s="225" t="s">
        <v>19</v>
      </c>
      <c r="F534" s="226" t="s">
        <v>785</v>
      </c>
      <c r="G534" s="223"/>
      <c r="H534" s="225" t="s">
        <v>19</v>
      </c>
      <c r="I534" s="227"/>
      <c r="J534" s="223"/>
      <c r="K534" s="223"/>
      <c r="L534" s="228"/>
      <c r="M534" s="229"/>
      <c r="N534" s="230"/>
      <c r="O534" s="230"/>
      <c r="P534" s="230"/>
      <c r="Q534" s="230"/>
      <c r="R534" s="230"/>
      <c r="S534" s="230"/>
      <c r="T534" s="231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2" t="s">
        <v>137</v>
      </c>
      <c r="AU534" s="232" t="s">
        <v>82</v>
      </c>
      <c r="AV534" s="13" t="s">
        <v>80</v>
      </c>
      <c r="AW534" s="13" t="s">
        <v>33</v>
      </c>
      <c r="AX534" s="13" t="s">
        <v>72</v>
      </c>
      <c r="AY534" s="232" t="s">
        <v>126</v>
      </c>
    </row>
    <row r="535" s="14" customFormat="1">
      <c r="A535" s="14"/>
      <c r="B535" s="233"/>
      <c r="C535" s="234"/>
      <c r="D535" s="224" t="s">
        <v>137</v>
      </c>
      <c r="E535" s="235" t="s">
        <v>19</v>
      </c>
      <c r="F535" s="236" t="s">
        <v>786</v>
      </c>
      <c r="G535" s="234"/>
      <c r="H535" s="237">
        <v>13</v>
      </c>
      <c r="I535" s="238"/>
      <c r="J535" s="234"/>
      <c r="K535" s="234"/>
      <c r="L535" s="239"/>
      <c r="M535" s="240"/>
      <c r="N535" s="241"/>
      <c r="O535" s="241"/>
      <c r="P535" s="241"/>
      <c r="Q535" s="241"/>
      <c r="R535" s="241"/>
      <c r="S535" s="241"/>
      <c r="T535" s="242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3" t="s">
        <v>137</v>
      </c>
      <c r="AU535" s="243" t="s">
        <v>82</v>
      </c>
      <c r="AV535" s="14" t="s">
        <v>82</v>
      </c>
      <c r="AW535" s="14" t="s">
        <v>33</v>
      </c>
      <c r="AX535" s="14" t="s">
        <v>80</v>
      </c>
      <c r="AY535" s="243" t="s">
        <v>126</v>
      </c>
    </row>
    <row r="536" s="14" customFormat="1">
      <c r="A536" s="14"/>
      <c r="B536" s="233"/>
      <c r="C536" s="234"/>
      <c r="D536" s="224" t="s">
        <v>137</v>
      </c>
      <c r="E536" s="234"/>
      <c r="F536" s="236" t="s">
        <v>787</v>
      </c>
      <c r="G536" s="234"/>
      <c r="H536" s="237">
        <v>13.26</v>
      </c>
      <c r="I536" s="238"/>
      <c r="J536" s="234"/>
      <c r="K536" s="234"/>
      <c r="L536" s="239"/>
      <c r="M536" s="240"/>
      <c r="N536" s="241"/>
      <c r="O536" s="241"/>
      <c r="P536" s="241"/>
      <c r="Q536" s="241"/>
      <c r="R536" s="241"/>
      <c r="S536" s="241"/>
      <c r="T536" s="242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3" t="s">
        <v>137</v>
      </c>
      <c r="AU536" s="243" t="s">
        <v>82</v>
      </c>
      <c r="AV536" s="14" t="s">
        <v>82</v>
      </c>
      <c r="AW536" s="14" t="s">
        <v>4</v>
      </c>
      <c r="AX536" s="14" t="s">
        <v>80</v>
      </c>
      <c r="AY536" s="243" t="s">
        <v>126</v>
      </c>
    </row>
    <row r="537" s="2" customFormat="1" ht="16.5" customHeight="1">
      <c r="A537" s="38"/>
      <c r="B537" s="39"/>
      <c r="C537" s="256" t="s">
        <v>788</v>
      </c>
      <c r="D537" s="256" t="s">
        <v>365</v>
      </c>
      <c r="E537" s="257" t="s">
        <v>789</v>
      </c>
      <c r="F537" s="258" t="s">
        <v>790</v>
      </c>
      <c r="G537" s="259" t="s">
        <v>267</v>
      </c>
      <c r="H537" s="260">
        <v>35.854999999999997</v>
      </c>
      <c r="I537" s="261"/>
      <c r="J537" s="262">
        <f>ROUND(I537*H537,2)</f>
        <v>0</v>
      </c>
      <c r="K537" s="258" t="s">
        <v>132</v>
      </c>
      <c r="L537" s="263"/>
      <c r="M537" s="264" t="s">
        <v>19</v>
      </c>
      <c r="N537" s="265" t="s">
        <v>43</v>
      </c>
      <c r="O537" s="84"/>
      <c r="P537" s="213">
        <f>O537*H537</f>
        <v>0</v>
      </c>
      <c r="Q537" s="213">
        <v>0.082000000000000003</v>
      </c>
      <c r="R537" s="213">
        <f>Q537*H537</f>
        <v>2.9401099999999998</v>
      </c>
      <c r="S537" s="213">
        <v>0</v>
      </c>
      <c r="T537" s="214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15" t="s">
        <v>184</v>
      </c>
      <c r="AT537" s="215" t="s">
        <v>365</v>
      </c>
      <c r="AU537" s="215" t="s">
        <v>82</v>
      </c>
      <c r="AY537" s="17" t="s">
        <v>126</v>
      </c>
      <c r="BE537" s="216">
        <f>IF(N537="základní",J537,0)</f>
        <v>0</v>
      </c>
      <c r="BF537" s="216">
        <f>IF(N537="snížená",J537,0)</f>
        <v>0</v>
      </c>
      <c r="BG537" s="216">
        <f>IF(N537="zákl. přenesená",J537,0)</f>
        <v>0</v>
      </c>
      <c r="BH537" s="216">
        <f>IF(N537="sníž. přenesená",J537,0)</f>
        <v>0</v>
      </c>
      <c r="BI537" s="216">
        <f>IF(N537="nulová",J537,0)</f>
        <v>0</v>
      </c>
      <c r="BJ537" s="17" t="s">
        <v>80</v>
      </c>
      <c r="BK537" s="216">
        <f>ROUND(I537*H537,2)</f>
        <v>0</v>
      </c>
      <c r="BL537" s="17" t="s">
        <v>133</v>
      </c>
      <c r="BM537" s="215" t="s">
        <v>791</v>
      </c>
    </row>
    <row r="538" s="14" customFormat="1">
      <c r="A538" s="14"/>
      <c r="B538" s="233"/>
      <c r="C538" s="234"/>
      <c r="D538" s="224" t="s">
        <v>137</v>
      </c>
      <c r="E538" s="234"/>
      <c r="F538" s="236" t="s">
        <v>792</v>
      </c>
      <c r="G538" s="234"/>
      <c r="H538" s="237">
        <v>35.854999999999997</v>
      </c>
      <c r="I538" s="238"/>
      <c r="J538" s="234"/>
      <c r="K538" s="234"/>
      <c r="L538" s="239"/>
      <c r="M538" s="240"/>
      <c r="N538" s="241"/>
      <c r="O538" s="241"/>
      <c r="P538" s="241"/>
      <c r="Q538" s="241"/>
      <c r="R538" s="241"/>
      <c r="S538" s="241"/>
      <c r="T538" s="242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3" t="s">
        <v>137</v>
      </c>
      <c r="AU538" s="243" t="s">
        <v>82</v>
      </c>
      <c r="AV538" s="14" t="s">
        <v>82</v>
      </c>
      <c r="AW538" s="14" t="s">
        <v>4</v>
      </c>
      <c r="AX538" s="14" t="s">
        <v>80</v>
      </c>
      <c r="AY538" s="243" t="s">
        <v>126</v>
      </c>
    </row>
    <row r="539" s="2" customFormat="1" ht="16.5" customHeight="1">
      <c r="A539" s="38"/>
      <c r="B539" s="39"/>
      <c r="C539" s="256" t="s">
        <v>793</v>
      </c>
      <c r="D539" s="256" t="s">
        <v>365</v>
      </c>
      <c r="E539" s="257" t="s">
        <v>794</v>
      </c>
      <c r="F539" s="258" t="s">
        <v>795</v>
      </c>
      <c r="G539" s="259" t="s">
        <v>267</v>
      </c>
      <c r="H539" s="260">
        <v>16.32</v>
      </c>
      <c r="I539" s="261"/>
      <c r="J539" s="262">
        <f>ROUND(I539*H539,2)</f>
        <v>0</v>
      </c>
      <c r="K539" s="258" t="s">
        <v>19</v>
      </c>
      <c r="L539" s="263"/>
      <c r="M539" s="264" t="s">
        <v>19</v>
      </c>
      <c r="N539" s="265" t="s">
        <v>43</v>
      </c>
      <c r="O539" s="84"/>
      <c r="P539" s="213">
        <f>O539*H539</f>
        <v>0</v>
      </c>
      <c r="Q539" s="213">
        <v>0.125</v>
      </c>
      <c r="R539" s="213">
        <f>Q539*H539</f>
        <v>2.04</v>
      </c>
      <c r="S539" s="213">
        <v>0</v>
      </c>
      <c r="T539" s="214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15" t="s">
        <v>184</v>
      </c>
      <c r="AT539" s="215" t="s">
        <v>365</v>
      </c>
      <c r="AU539" s="215" t="s">
        <v>82</v>
      </c>
      <c r="AY539" s="17" t="s">
        <v>126</v>
      </c>
      <c r="BE539" s="216">
        <f>IF(N539="základní",J539,0)</f>
        <v>0</v>
      </c>
      <c r="BF539" s="216">
        <f>IF(N539="snížená",J539,0)</f>
        <v>0</v>
      </c>
      <c r="BG539" s="216">
        <f>IF(N539="zákl. přenesená",J539,0)</f>
        <v>0</v>
      </c>
      <c r="BH539" s="216">
        <f>IF(N539="sníž. přenesená",J539,0)</f>
        <v>0</v>
      </c>
      <c r="BI539" s="216">
        <f>IF(N539="nulová",J539,0)</f>
        <v>0</v>
      </c>
      <c r="BJ539" s="17" t="s">
        <v>80</v>
      </c>
      <c r="BK539" s="216">
        <f>ROUND(I539*H539,2)</f>
        <v>0</v>
      </c>
      <c r="BL539" s="17" t="s">
        <v>133</v>
      </c>
      <c r="BM539" s="215" t="s">
        <v>796</v>
      </c>
    </row>
    <row r="540" s="14" customFormat="1">
      <c r="A540" s="14"/>
      <c r="B540" s="233"/>
      <c r="C540" s="234"/>
      <c r="D540" s="224" t="s">
        <v>137</v>
      </c>
      <c r="E540" s="235" t="s">
        <v>19</v>
      </c>
      <c r="F540" s="236" t="s">
        <v>797</v>
      </c>
      <c r="G540" s="234"/>
      <c r="H540" s="237">
        <v>16</v>
      </c>
      <c r="I540" s="238"/>
      <c r="J540" s="234"/>
      <c r="K540" s="234"/>
      <c r="L540" s="239"/>
      <c r="M540" s="240"/>
      <c r="N540" s="241"/>
      <c r="O540" s="241"/>
      <c r="P540" s="241"/>
      <c r="Q540" s="241"/>
      <c r="R540" s="241"/>
      <c r="S540" s="241"/>
      <c r="T540" s="242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3" t="s">
        <v>137</v>
      </c>
      <c r="AU540" s="243" t="s">
        <v>82</v>
      </c>
      <c r="AV540" s="14" t="s">
        <v>82</v>
      </c>
      <c r="AW540" s="14" t="s">
        <v>33</v>
      </c>
      <c r="AX540" s="14" t="s">
        <v>80</v>
      </c>
      <c r="AY540" s="243" t="s">
        <v>126</v>
      </c>
    </row>
    <row r="541" s="14" customFormat="1">
      <c r="A541" s="14"/>
      <c r="B541" s="233"/>
      <c r="C541" s="234"/>
      <c r="D541" s="224" t="s">
        <v>137</v>
      </c>
      <c r="E541" s="234"/>
      <c r="F541" s="236" t="s">
        <v>798</v>
      </c>
      <c r="G541" s="234"/>
      <c r="H541" s="237">
        <v>16.32</v>
      </c>
      <c r="I541" s="238"/>
      <c r="J541" s="234"/>
      <c r="K541" s="234"/>
      <c r="L541" s="239"/>
      <c r="M541" s="240"/>
      <c r="N541" s="241"/>
      <c r="O541" s="241"/>
      <c r="P541" s="241"/>
      <c r="Q541" s="241"/>
      <c r="R541" s="241"/>
      <c r="S541" s="241"/>
      <c r="T541" s="242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3" t="s">
        <v>137</v>
      </c>
      <c r="AU541" s="243" t="s">
        <v>82</v>
      </c>
      <c r="AV541" s="14" t="s">
        <v>82</v>
      </c>
      <c r="AW541" s="14" t="s">
        <v>4</v>
      </c>
      <c r="AX541" s="14" t="s">
        <v>80</v>
      </c>
      <c r="AY541" s="243" t="s">
        <v>126</v>
      </c>
    </row>
    <row r="542" s="2" customFormat="1" ht="16.5" customHeight="1">
      <c r="A542" s="38"/>
      <c r="B542" s="39"/>
      <c r="C542" s="256" t="s">
        <v>799</v>
      </c>
      <c r="D542" s="256" t="s">
        <v>365</v>
      </c>
      <c r="E542" s="257" t="s">
        <v>800</v>
      </c>
      <c r="F542" s="258" t="s">
        <v>801</v>
      </c>
      <c r="G542" s="259" t="s">
        <v>267</v>
      </c>
      <c r="H542" s="260">
        <v>3.0600000000000001</v>
      </c>
      <c r="I542" s="261"/>
      <c r="J542" s="262">
        <f>ROUND(I542*H542,2)</f>
        <v>0</v>
      </c>
      <c r="K542" s="258" t="s">
        <v>19</v>
      </c>
      <c r="L542" s="263"/>
      <c r="M542" s="264" t="s">
        <v>19</v>
      </c>
      <c r="N542" s="265" t="s">
        <v>43</v>
      </c>
      <c r="O542" s="84"/>
      <c r="P542" s="213">
        <f>O542*H542</f>
        <v>0</v>
      </c>
      <c r="Q542" s="213">
        <v>0.125</v>
      </c>
      <c r="R542" s="213">
        <f>Q542*H542</f>
        <v>0.38250000000000001</v>
      </c>
      <c r="S542" s="213">
        <v>0</v>
      </c>
      <c r="T542" s="214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15" t="s">
        <v>184</v>
      </c>
      <c r="AT542" s="215" t="s">
        <v>365</v>
      </c>
      <c r="AU542" s="215" t="s">
        <v>82</v>
      </c>
      <c r="AY542" s="17" t="s">
        <v>126</v>
      </c>
      <c r="BE542" s="216">
        <f>IF(N542="základní",J542,0)</f>
        <v>0</v>
      </c>
      <c r="BF542" s="216">
        <f>IF(N542="snížená",J542,0)</f>
        <v>0</v>
      </c>
      <c r="BG542" s="216">
        <f>IF(N542="zákl. přenesená",J542,0)</f>
        <v>0</v>
      </c>
      <c r="BH542" s="216">
        <f>IF(N542="sníž. přenesená",J542,0)</f>
        <v>0</v>
      </c>
      <c r="BI542" s="216">
        <f>IF(N542="nulová",J542,0)</f>
        <v>0</v>
      </c>
      <c r="BJ542" s="17" t="s">
        <v>80</v>
      </c>
      <c r="BK542" s="216">
        <f>ROUND(I542*H542,2)</f>
        <v>0</v>
      </c>
      <c r="BL542" s="17" t="s">
        <v>133</v>
      </c>
      <c r="BM542" s="215" t="s">
        <v>802</v>
      </c>
    </row>
    <row r="543" s="13" customFormat="1">
      <c r="A543" s="13"/>
      <c r="B543" s="222"/>
      <c r="C543" s="223"/>
      <c r="D543" s="224" t="s">
        <v>137</v>
      </c>
      <c r="E543" s="225" t="s">
        <v>19</v>
      </c>
      <c r="F543" s="226" t="s">
        <v>777</v>
      </c>
      <c r="G543" s="223"/>
      <c r="H543" s="225" t="s">
        <v>19</v>
      </c>
      <c r="I543" s="227"/>
      <c r="J543" s="223"/>
      <c r="K543" s="223"/>
      <c r="L543" s="228"/>
      <c r="M543" s="229"/>
      <c r="N543" s="230"/>
      <c r="O543" s="230"/>
      <c r="P543" s="230"/>
      <c r="Q543" s="230"/>
      <c r="R543" s="230"/>
      <c r="S543" s="230"/>
      <c r="T543" s="231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2" t="s">
        <v>137</v>
      </c>
      <c r="AU543" s="232" t="s">
        <v>82</v>
      </c>
      <c r="AV543" s="13" t="s">
        <v>80</v>
      </c>
      <c r="AW543" s="13" t="s">
        <v>33</v>
      </c>
      <c r="AX543" s="13" t="s">
        <v>72</v>
      </c>
      <c r="AY543" s="232" t="s">
        <v>126</v>
      </c>
    </row>
    <row r="544" s="14" customFormat="1">
      <c r="A544" s="14"/>
      <c r="B544" s="233"/>
      <c r="C544" s="234"/>
      <c r="D544" s="224" t="s">
        <v>137</v>
      </c>
      <c r="E544" s="235" t="s">
        <v>19</v>
      </c>
      <c r="F544" s="236" t="s">
        <v>803</v>
      </c>
      <c r="G544" s="234"/>
      <c r="H544" s="237">
        <v>2</v>
      </c>
      <c r="I544" s="238"/>
      <c r="J544" s="234"/>
      <c r="K544" s="234"/>
      <c r="L544" s="239"/>
      <c r="M544" s="240"/>
      <c r="N544" s="241"/>
      <c r="O544" s="241"/>
      <c r="P544" s="241"/>
      <c r="Q544" s="241"/>
      <c r="R544" s="241"/>
      <c r="S544" s="241"/>
      <c r="T544" s="242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3" t="s">
        <v>137</v>
      </c>
      <c r="AU544" s="243" t="s">
        <v>82</v>
      </c>
      <c r="AV544" s="14" t="s">
        <v>82</v>
      </c>
      <c r="AW544" s="14" t="s">
        <v>33</v>
      </c>
      <c r="AX544" s="14" t="s">
        <v>72</v>
      </c>
      <c r="AY544" s="243" t="s">
        <v>126</v>
      </c>
    </row>
    <row r="545" s="13" customFormat="1">
      <c r="A545" s="13"/>
      <c r="B545" s="222"/>
      <c r="C545" s="223"/>
      <c r="D545" s="224" t="s">
        <v>137</v>
      </c>
      <c r="E545" s="225" t="s">
        <v>19</v>
      </c>
      <c r="F545" s="226" t="s">
        <v>778</v>
      </c>
      <c r="G545" s="223"/>
      <c r="H545" s="225" t="s">
        <v>19</v>
      </c>
      <c r="I545" s="227"/>
      <c r="J545" s="223"/>
      <c r="K545" s="223"/>
      <c r="L545" s="228"/>
      <c r="M545" s="229"/>
      <c r="N545" s="230"/>
      <c r="O545" s="230"/>
      <c r="P545" s="230"/>
      <c r="Q545" s="230"/>
      <c r="R545" s="230"/>
      <c r="S545" s="230"/>
      <c r="T545" s="231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2" t="s">
        <v>137</v>
      </c>
      <c r="AU545" s="232" t="s">
        <v>82</v>
      </c>
      <c r="AV545" s="13" t="s">
        <v>80</v>
      </c>
      <c r="AW545" s="13" t="s">
        <v>33</v>
      </c>
      <c r="AX545" s="13" t="s">
        <v>72</v>
      </c>
      <c r="AY545" s="232" t="s">
        <v>126</v>
      </c>
    </row>
    <row r="546" s="14" customFormat="1">
      <c r="A546" s="14"/>
      <c r="B546" s="233"/>
      <c r="C546" s="234"/>
      <c r="D546" s="224" t="s">
        <v>137</v>
      </c>
      <c r="E546" s="235" t="s">
        <v>19</v>
      </c>
      <c r="F546" s="236" t="s">
        <v>804</v>
      </c>
      <c r="G546" s="234"/>
      <c r="H546" s="237">
        <v>1</v>
      </c>
      <c r="I546" s="238"/>
      <c r="J546" s="234"/>
      <c r="K546" s="234"/>
      <c r="L546" s="239"/>
      <c r="M546" s="240"/>
      <c r="N546" s="241"/>
      <c r="O546" s="241"/>
      <c r="P546" s="241"/>
      <c r="Q546" s="241"/>
      <c r="R546" s="241"/>
      <c r="S546" s="241"/>
      <c r="T546" s="242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3" t="s">
        <v>137</v>
      </c>
      <c r="AU546" s="243" t="s">
        <v>82</v>
      </c>
      <c r="AV546" s="14" t="s">
        <v>82</v>
      </c>
      <c r="AW546" s="14" t="s">
        <v>33</v>
      </c>
      <c r="AX546" s="14" t="s">
        <v>72</v>
      </c>
      <c r="AY546" s="243" t="s">
        <v>126</v>
      </c>
    </row>
    <row r="547" s="15" customFormat="1">
      <c r="A547" s="15"/>
      <c r="B547" s="244"/>
      <c r="C547" s="245"/>
      <c r="D547" s="224" t="s">
        <v>137</v>
      </c>
      <c r="E547" s="246" t="s">
        <v>19</v>
      </c>
      <c r="F547" s="247" t="s">
        <v>142</v>
      </c>
      <c r="G547" s="245"/>
      <c r="H547" s="248">
        <v>3</v>
      </c>
      <c r="I547" s="249"/>
      <c r="J547" s="245"/>
      <c r="K547" s="245"/>
      <c r="L547" s="250"/>
      <c r="M547" s="251"/>
      <c r="N547" s="252"/>
      <c r="O547" s="252"/>
      <c r="P547" s="252"/>
      <c r="Q547" s="252"/>
      <c r="R547" s="252"/>
      <c r="S547" s="252"/>
      <c r="T547" s="253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54" t="s">
        <v>137</v>
      </c>
      <c r="AU547" s="254" t="s">
        <v>82</v>
      </c>
      <c r="AV547" s="15" t="s">
        <v>133</v>
      </c>
      <c r="AW547" s="15" t="s">
        <v>33</v>
      </c>
      <c r="AX547" s="15" t="s">
        <v>80</v>
      </c>
      <c r="AY547" s="254" t="s">
        <v>126</v>
      </c>
    </row>
    <row r="548" s="14" customFormat="1">
      <c r="A548" s="14"/>
      <c r="B548" s="233"/>
      <c r="C548" s="234"/>
      <c r="D548" s="224" t="s">
        <v>137</v>
      </c>
      <c r="E548" s="234"/>
      <c r="F548" s="236" t="s">
        <v>805</v>
      </c>
      <c r="G548" s="234"/>
      <c r="H548" s="237">
        <v>3.0600000000000001</v>
      </c>
      <c r="I548" s="238"/>
      <c r="J548" s="234"/>
      <c r="K548" s="234"/>
      <c r="L548" s="239"/>
      <c r="M548" s="240"/>
      <c r="N548" s="241"/>
      <c r="O548" s="241"/>
      <c r="P548" s="241"/>
      <c r="Q548" s="241"/>
      <c r="R548" s="241"/>
      <c r="S548" s="241"/>
      <c r="T548" s="242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43" t="s">
        <v>137</v>
      </c>
      <c r="AU548" s="243" t="s">
        <v>82</v>
      </c>
      <c r="AV548" s="14" t="s">
        <v>82</v>
      </c>
      <c r="AW548" s="14" t="s">
        <v>4</v>
      </c>
      <c r="AX548" s="14" t="s">
        <v>80</v>
      </c>
      <c r="AY548" s="243" t="s">
        <v>126</v>
      </c>
    </row>
    <row r="549" s="2" customFormat="1" ht="33" customHeight="1">
      <c r="A549" s="38"/>
      <c r="B549" s="39"/>
      <c r="C549" s="204" t="s">
        <v>806</v>
      </c>
      <c r="D549" s="204" t="s">
        <v>128</v>
      </c>
      <c r="E549" s="205" t="s">
        <v>807</v>
      </c>
      <c r="F549" s="206" t="s">
        <v>808</v>
      </c>
      <c r="G549" s="207" t="s">
        <v>267</v>
      </c>
      <c r="H549" s="208">
        <v>435</v>
      </c>
      <c r="I549" s="209"/>
      <c r="J549" s="210">
        <f>ROUND(I549*H549,2)</f>
        <v>0</v>
      </c>
      <c r="K549" s="206" t="s">
        <v>132</v>
      </c>
      <c r="L549" s="44"/>
      <c r="M549" s="211" t="s">
        <v>19</v>
      </c>
      <c r="N549" s="212" t="s">
        <v>43</v>
      </c>
      <c r="O549" s="84"/>
      <c r="P549" s="213">
        <f>O549*H549</f>
        <v>0</v>
      </c>
      <c r="Q549" s="213">
        <v>0.00060999999999999997</v>
      </c>
      <c r="R549" s="213">
        <f>Q549*H549</f>
        <v>0.26534999999999997</v>
      </c>
      <c r="S549" s="213">
        <v>0</v>
      </c>
      <c r="T549" s="214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15" t="s">
        <v>133</v>
      </c>
      <c r="AT549" s="215" t="s">
        <v>128</v>
      </c>
      <c r="AU549" s="215" t="s">
        <v>82</v>
      </c>
      <c r="AY549" s="17" t="s">
        <v>126</v>
      </c>
      <c r="BE549" s="216">
        <f>IF(N549="základní",J549,0)</f>
        <v>0</v>
      </c>
      <c r="BF549" s="216">
        <f>IF(N549="snížená",J549,0)</f>
        <v>0</v>
      </c>
      <c r="BG549" s="216">
        <f>IF(N549="zákl. přenesená",J549,0)</f>
        <v>0</v>
      </c>
      <c r="BH549" s="216">
        <f>IF(N549="sníž. přenesená",J549,0)</f>
        <v>0</v>
      </c>
      <c r="BI549" s="216">
        <f>IF(N549="nulová",J549,0)</f>
        <v>0</v>
      </c>
      <c r="BJ549" s="17" t="s">
        <v>80</v>
      </c>
      <c r="BK549" s="216">
        <f>ROUND(I549*H549,2)</f>
        <v>0</v>
      </c>
      <c r="BL549" s="17" t="s">
        <v>133</v>
      </c>
      <c r="BM549" s="215" t="s">
        <v>809</v>
      </c>
    </row>
    <row r="550" s="2" customFormat="1">
      <c r="A550" s="38"/>
      <c r="B550" s="39"/>
      <c r="C550" s="40"/>
      <c r="D550" s="217" t="s">
        <v>135</v>
      </c>
      <c r="E550" s="40"/>
      <c r="F550" s="218" t="s">
        <v>810</v>
      </c>
      <c r="G550" s="40"/>
      <c r="H550" s="40"/>
      <c r="I550" s="219"/>
      <c r="J550" s="40"/>
      <c r="K550" s="40"/>
      <c r="L550" s="44"/>
      <c r="M550" s="220"/>
      <c r="N550" s="221"/>
      <c r="O550" s="84"/>
      <c r="P550" s="84"/>
      <c r="Q550" s="84"/>
      <c r="R550" s="84"/>
      <c r="S550" s="84"/>
      <c r="T550" s="85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T550" s="17" t="s">
        <v>135</v>
      </c>
      <c r="AU550" s="17" t="s">
        <v>82</v>
      </c>
    </row>
    <row r="551" s="13" customFormat="1">
      <c r="A551" s="13"/>
      <c r="B551" s="222"/>
      <c r="C551" s="223"/>
      <c r="D551" s="224" t="s">
        <v>137</v>
      </c>
      <c r="E551" s="225" t="s">
        <v>19</v>
      </c>
      <c r="F551" s="226" t="s">
        <v>811</v>
      </c>
      <c r="G551" s="223"/>
      <c r="H551" s="225" t="s">
        <v>19</v>
      </c>
      <c r="I551" s="227"/>
      <c r="J551" s="223"/>
      <c r="K551" s="223"/>
      <c r="L551" s="228"/>
      <c r="M551" s="229"/>
      <c r="N551" s="230"/>
      <c r="O551" s="230"/>
      <c r="P551" s="230"/>
      <c r="Q551" s="230"/>
      <c r="R551" s="230"/>
      <c r="S551" s="230"/>
      <c r="T551" s="231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2" t="s">
        <v>137</v>
      </c>
      <c r="AU551" s="232" t="s">
        <v>82</v>
      </c>
      <c r="AV551" s="13" t="s">
        <v>80</v>
      </c>
      <c r="AW551" s="13" t="s">
        <v>33</v>
      </c>
      <c r="AX551" s="13" t="s">
        <v>72</v>
      </c>
      <c r="AY551" s="232" t="s">
        <v>126</v>
      </c>
    </row>
    <row r="552" s="14" customFormat="1">
      <c r="A552" s="14"/>
      <c r="B552" s="233"/>
      <c r="C552" s="234"/>
      <c r="D552" s="224" t="s">
        <v>137</v>
      </c>
      <c r="E552" s="235" t="s">
        <v>19</v>
      </c>
      <c r="F552" s="236" t="s">
        <v>812</v>
      </c>
      <c r="G552" s="234"/>
      <c r="H552" s="237">
        <v>55</v>
      </c>
      <c r="I552" s="238"/>
      <c r="J552" s="234"/>
      <c r="K552" s="234"/>
      <c r="L552" s="239"/>
      <c r="M552" s="240"/>
      <c r="N552" s="241"/>
      <c r="O552" s="241"/>
      <c r="P552" s="241"/>
      <c r="Q552" s="241"/>
      <c r="R552" s="241"/>
      <c r="S552" s="241"/>
      <c r="T552" s="242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3" t="s">
        <v>137</v>
      </c>
      <c r="AU552" s="243" t="s">
        <v>82</v>
      </c>
      <c r="AV552" s="14" t="s">
        <v>82</v>
      </c>
      <c r="AW552" s="14" t="s">
        <v>33</v>
      </c>
      <c r="AX552" s="14" t="s">
        <v>72</v>
      </c>
      <c r="AY552" s="243" t="s">
        <v>126</v>
      </c>
    </row>
    <row r="553" s="13" customFormat="1">
      <c r="A553" s="13"/>
      <c r="B553" s="222"/>
      <c r="C553" s="223"/>
      <c r="D553" s="224" t="s">
        <v>137</v>
      </c>
      <c r="E553" s="225" t="s">
        <v>19</v>
      </c>
      <c r="F553" s="226" t="s">
        <v>813</v>
      </c>
      <c r="G553" s="223"/>
      <c r="H553" s="225" t="s">
        <v>19</v>
      </c>
      <c r="I553" s="227"/>
      <c r="J553" s="223"/>
      <c r="K553" s="223"/>
      <c r="L553" s="228"/>
      <c r="M553" s="229"/>
      <c r="N553" s="230"/>
      <c r="O553" s="230"/>
      <c r="P553" s="230"/>
      <c r="Q553" s="230"/>
      <c r="R553" s="230"/>
      <c r="S553" s="230"/>
      <c r="T553" s="231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2" t="s">
        <v>137</v>
      </c>
      <c r="AU553" s="232" t="s">
        <v>82</v>
      </c>
      <c r="AV553" s="13" t="s">
        <v>80</v>
      </c>
      <c r="AW553" s="13" t="s">
        <v>33</v>
      </c>
      <c r="AX553" s="13" t="s">
        <v>72</v>
      </c>
      <c r="AY553" s="232" t="s">
        <v>126</v>
      </c>
    </row>
    <row r="554" s="14" customFormat="1">
      <c r="A554" s="14"/>
      <c r="B554" s="233"/>
      <c r="C554" s="234"/>
      <c r="D554" s="224" t="s">
        <v>137</v>
      </c>
      <c r="E554" s="235" t="s">
        <v>19</v>
      </c>
      <c r="F554" s="236" t="s">
        <v>814</v>
      </c>
      <c r="G554" s="234"/>
      <c r="H554" s="237">
        <v>380</v>
      </c>
      <c r="I554" s="238"/>
      <c r="J554" s="234"/>
      <c r="K554" s="234"/>
      <c r="L554" s="239"/>
      <c r="M554" s="240"/>
      <c r="N554" s="241"/>
      <c r="O554" s="241"/>
      <c r="P554" s="241"/>
      <c r="Q554" s="241"/>
      <c r="R554" s="241"/>
      <c r="S554" s="241"/>
      <c r="T554" s="242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3" t="s">
        <v>137</v>
      </c>
      <c r="AU554" s="243" t="s">
        <v>82</v>
      </c>
      <c r="AV554" s="14" t="s">
        <v>82</v>
      </c>
      <c r="AW554" s="14" t="s">
        <v>33</v>
      </c>
      <c r="AX554" s="14" t="s">
        <v>72</v>
      </c>
      <c r="AY554" s="243" t="s">
        <v>126</v>
      </c>
    </row>
    <row r="555" s="15" customFormat="1">
      <c r="A555" s="15"/>
      <c r="B555" s="244"/>
      <c r="C555" s="245"/>
      <c r="D555" s="224" t="s">
        <v>137</v>
      </c>
      <c r="E555" s="246" t="s">
        <v>19</v>
      </c>
      <c r="F555" s="247" t="s">
        <v>142</v>
      </c>
      <c r="G555" s="245"/>
      <c r="H555" s="248">
        <v>435</v>
      </c>
      <c r="I555" s="249"/>
      <c r="J555" s="245"/>
      <c r="K555" s="245"/>
      <c r="L555" s="250"/>
      <c r="M555" s="251"/>
      <c r="N555" s="252"/>
      <c r="O555" s="252"/>
      <c r="P555" s="252"/>
      <c r="Q555" s="252"/>
      <c r="R555" s="252"/>
      <c r="S555" s="252"/>
      <c r="T555" s="253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54" t="s">
        <v>137</v>
      </c>
      <c r="AU555" s="254" t="s">
        <v>82</v>
      </c>
      <c r="AV555" s="15" t="s">
        <v>133</v>
      </c>
      <c r="AW555" s="15" t="s">
        <v>33</v>
      </c>
      <c r="AX555" s="15" t="s">
        <v>80</v>
      </c>
      <c r="AY555" s="254" t="s">
        <v>126</v>
      </c>
    </row>
    <row r="556" s="2" customFormat="1" ht="16.5" customHeight="1">
      <c r="A556" s="38"/>
      <c r="B556" s="39"/>
      <c r="C556" s="204" t="s">
        <v>815</v>
      </c>
      <c r="D556" s="204" t="s">
        <v>128</v>
      </c>
      <c r="E556" s="205" t="s">
        <v>816</v>
      </c>
      <c r="F556" s="206" t="s">
        <v>817</v>
      </c>
      <c r="G556" s="207" t="s">
        <v>267</v>
      </c>
      <c r="H556" s="208">
        <v>55</v>
      </c>
      <c r="I556" s="209"/>
      <c r="J556" s="210">
        <f>ROUND(I556*H556,2)</f>
        <v>0</v>
      </c>
      <c r="K556" s="206" t="s">
        <v>132</v>
      </c>
      <c r="L556" s="44"/>
      <c r="M556" s="211" t="s">
        <v>19</v>
      </c>
      <c r="N556" s="212" t="s">
        <v>43</v>
      </c>
      <c r="O556" s="84"/>
      <c r="P556" s="213">
        <f>O556*H556</f>
        <v>0</v>
      </c>
      <c r="Q556" s="213">
        <v>0</v>
      </c>
      <c r="R556" s="213">
        <f>Q556*H556</f>
        <v>0</v>
      </c>
      <c r="S556" s="213">
        <v>0</v>
      </c>
      <c r="T556" s="214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15" t="s">
        <v>133</v>
      </c>
      <c r="AT556" s="215" t="s">
        <v>128</v>
      </c>
      <c r="AU556" s="215" t="s">
        <v>82</v>
      </c>
      <c r="AY556" s="17" t="s">
        <v>126</v>
      </c>
      <c r="BE556" s="216">
        <f>IF(N556="základní",J556,0)</f>
        <v>0</v>
      </c>
      <c r="BF556" s="216">
        <f>IF(N556="snížená",J556,0)</f>
        <v>0</v>
      </c>
      <c r="BG556" s="216">
        <f>IF(N556="zákl. přenesená",J556,0)</f>
        <v>0</v>
      </c>
      <c r="BH556" s="216">
        <f>IF(N556="sníž. přenesená",J556,0)</f>
        <v>0</v>
      </c>
      <c r="BI556" s="216">
        <f>IF(N556="nulová",J556,0)</f>
        <v>0</v>
      </c>
      <c r="BJ556" s="17" t="s">
        <v>80</v>
      </c>
      <c r="BK556" s="216">
        <f>ROUND(I556*H556,2)</f>
        <v>0</v>
      </c>
      <c r="BL556" s="17" t="s">
        <v>133</v>
      </c>
      <c r="BM556" s="215" t="s">
        <v>818</v>
      </c>
    </row>
    <row r="557" s="2" customFormat="1">
      <c r="A557" s="38"/>
      <c r="B557" s="39"/>
      <c r="C557" s="40"/>
      <c r="D557" s="217" t="s">
        <v>135</v>
      </c>
      <c r="E557" s="40"/>
      <c r="F557" s="218" t="s">
        <v>819</v>
      </c>
      <c r="G557" s="40"/>
      <c r="H557" s="40"/>
      <c r="I557" s="219"/>
      <c r="J557" s="40"/>
      <c r="K557" s="40"/>
      <c r="L557" s="44"/>
      <c r="M557" s="220"/>
      <c r="N557" s="221"/>
      <c r="O557" s="84"/>
      <c r="P557" s="84"/>
      <c r="Q557" s="84"/>
      <c r="R557" s="84"/>
      <c r="S557" s="84"/>
      <c r="T557" s="85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T557" s="17" t="s">
        <v>135</v>
      </c>
      <c r="AU557" s="17" t="s">
        <v>82</v>
      </c>
    </row>
    <row r="558" s="2" customFormat="1" ht="33" customHeight="1">
      <c r="A558" s="38"/>
      <c r="B558" s="39"/>
      <c r="C558" s="204" t="s">
        <v>820</v>
      </c>
      <c r="D558" s="204" t="s">
        <v>128</v>
      </c>
      <c r="E558" s="205" t="s">
        <v>821</v>
      </c>
      <c r="F558" s="206" t="s">
        <v>822</v>
      </c>
      <c r="G558" s="207" t="s">
        <v>267</v>
      </c>
      <c r="H558" s="208">
        <v>48</v>
      </c>
      <c r="I558" s="209"/>
      <c r="J558" s="210">
        <f>ROUND(I558*H558,2)</f>
        <v>0</v>
      </c>
      <c r="K558" s="206" t="s">
        <v>132</v>
      </c>
      <c r="L558" s="44"/>
      <c r="M558" s="211" t="s">
        <v>19</v>
      </c>
      <c r="N558" s="212" t="s">
        <v>43</v>
      </c>
      <c r="O558" s="84"/>
      <c r="P558" s="213">
        <f>O558*H558</f>
        <v>0</v>
      </c>
      <c r="Q558" s="213">
        <v>0.11808</v>
      </c>
      <c r="R558" s="213">
        <f>Q558*H558</f>
        <v>5.66784</v>
      </c>
      <c r="S558" s="213">
        <v>0</v>
      </c>
      <c r="T558" s="214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15" t="s">
        <v>133</v>
      </c>
      <c r="AT558" s="215" t="s">
        <v>128</v>
      </c>
      <c r="AU558" s="215" t="s">
        <v>82</v>
      </c>
      <c r="AY558" s="17" t="s">
        <v>126</v>
      </c>
      <c r="BE558" s="216">
        <f>IF(N558="základní",J558,0)</f>
        <v>0</v>
      </c>
      <c r="BF558" s="216">
        <f>IF(N558="snížená",J558,0)</f>
        <v>0</v>
      </c>
      <c r="BG558" s="216">
        <f>IF(N558="zákl. přenesená",J558,0)</f>
        <v>0</v>
      </c>
      <c r="BH558" s="216">
        <f>IF(N558="sníž. přenesená",J558,0)</f>
        <v>0</v>
      </c>
      <c r="BI558" s="216">
        <f>IF(N558="nulová",J558,0)</f>
        <v>0</v>
      </c>
      <c r="BJ558" s="17" t="s">
        <v>80</v>
      </c>
      <c r="BK558" s="216">
        <f>ROUND(I558*H558,2)</f>
        <v>0</v>
      </c>
      <c r="BL558" s="17" t="s">
        <v>133</v>
      </c>
      <c r="BM558" s="215" t="s">
        <v>823</v>
      </c>
    </row>
    <row r="559" s="2" customFormat="1">
      <c r="A559" s="38"/>
      <c r="B559" s="39"/>
      <c r="C559" s="40"/>
      <c r="D559" s="217" t="s">
        <v>135</v>
      </c>
      <c r="E559" s="40"/>
      <c r="F559" s="218" t="s">
        <v>824</v>
      </c>
      <c r="G559" s="40"/>
      <c r="H559" s="40"/>
      <c r="I559" s="219"/>
      <c r="J559" s="40"/>
      <c r="K559" s="40"/>
      <c r="L559" s="44"/>
      <c r="M559" s="220"/>
      <c r="N559" s="221"/>
      <c r="O559" s="84"/>
      <c r="P559" s="84"/>
      <c r="Q559" s="84"/>
      <c r="R559" s="84"/>
      <c r="S559" s="84"/>
      <c r="T559" s="85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T559" s="17" t="s">
        <v>135</v>
      </c>
      <c r="AU559" s="17" t="s">
        <v>82</v>
      </c>
    </row>
    <row r="560" s="2" customFormat="1" ht="16.5" customHeight="1">
      <c r="A560" s="38"/>
      <c r="B560" s="39"/>
      <c r="C560" s="256" t="s">
        <v>825</v>
      </c>
      <c r="D560" s="256" t="s">
        <v>365</v>
      </c>
      <c r="E560" s="257" t="s">
        <v>826</v>
      </c>
      <c r="F560" s="258" t="s">
        <v>827</v>
      </c>
      <c r="G560" s="259" t="s">
        <v>267</v>
      </c>
      <c r="H560" s="260">
        <v>48.479999999999997</v>
      </c>
      <c r="I560" s="261"/>
      <c r="J560" s="262">
        <f>ROUND(I560*H560,2)</f>
        <v>0</v>
      </c>
      <c r="K560" s="258" t="s">
        <v>132</v>
      </c>
      <c r="L560" s="263"/>
      <c r="M560" s="264" t="s">
        <v>19</v>
      </c>
      <c r="N560" s="265" t="s">
        <v>43</v>
      </c>
      <c r="O560" s="84"/>
      <c r="P560" s="213">
        <f>O560*H560</f>
        <v>0</v>
      </c>
      <c r="Q560" s="213">
        <v>0.0356</v>
      </c>
      <c r="R560" s="213">
        <f>Q560*H560</f>
        <v>1.7258879999999999</v>
      </c>
      <c r="S560" s="213">
        <v>0</v>
      </c>
      <c r="T560" s="214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15" t="s">
        <v>184</v>
      </c>
      <c r="AT560" s="215" t="s">
        <v>365</v>
      </c>
      <c r="AU560" s="215" t="s">
        <v>82</v>
      </c>
      <c r="AY560" s="17" t="s">
        <v>126</v>
      </c>
      <c r="BE560" s="216">
        <f>IF(N560="základní",J560,0)</f>
        <v>0</v>
      </c>
      <c r="BF560" s="216">
        <f>IF(N560="snížená",J560,0)</f>
        <v>0</v>
      </c>
      <c r="BG560" s="216">
        <f>IF(N560="zákl. přenesená",J560,0)</f>
        <v>0</v>
      </c>
      <c r="BH560" s="216">
        <f>IF(N560="sníž. přenesená",J560,0)</f>
        <v>0</v>
      </c>
      <c r="BI560" s="216">
        <f>IF(N560="nulová",J560,0)</f>
        <v>0</v>
      </c>
      <c r="BJ560" s="17" t="s">
        <v>80</v>
      </c>
      <c r="BK560" s="216">
        <f>ROUND(I560*H560,2)</f>
        <v>0</v>
      </c>
      <c r="BL560" s="17" t="s">
        <v>133</v>
      </c>
      <c r="BM560" s="215" t="s">
        <v>828</v>
      </c>
    </row>
    <row r="561" s="14" customFormat="1">
      <c r="A561" s="14"/>
      <c r="B561" s="233"/>
      <c r="C561" s="234"/>
      <c r="D561" s="224" t="s">
        <v>137</v>
      </c>
      <c r="E561" s="234"/>
      <c r="F561" s="236" t="s">
        <v>829</v>
      </c>
      <c r="G561" s="234"/>
      <c r="H561" s="237">
        <v>48.479999999999997</v>
      </c>
      <c r="I561" s="238"/>
      <c r="J561" s="234"/>
      <c r="K561" s="234"/>
      <c r="L561" s="239"/>
      <c r="M561" s="240"/>
      <c r="N561" s="241"/>
      <c r="O561" s="241"/>
      <c r="P561" s="241"/>
      <c r="Q561" s="241"/>
      <c r="R561" s="241"/>
      <c r="S561" s="241"/>
      <c r="T561" s="242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3" t="s">
        <v>137</v>
      </c>
      <c r="AU561" s="243" t="s">
        <v>82</v>
      </c>
      <c r="AV561" s="14" t="s">
        <v>82</v>
      </c>
      <c r="AW561" s="14" t="s">
        <v>4</v>
      </c>
      <c r="AX561" s="14" t="s">
        <v>80</v>
      </c>
      <c r="AY561" s="243" t="s">
        <v>126</v>
      </c>
    </row>
    <row r="562" s="2" customFormat="1" ht="16.5" customHeight="1">
      <c r="A562" s="38"/>
      <c r="B562" s="39"/>
      <c r="C562" s="204" t="s">
        <v>830</v>
      </c>
      <c r="D562" s="204" t="s">
        <v>128</v>
      </c>
      <c r="E562" s="205" t="s">
        <v>831</v>
      </c>
      <c r="F562" s="206" t="s">
        <v>832</v>
      </c>
      <c r="G562" s="207" t="s">
        <v>131</v>
      </c>
      <c r="H562" s="208">
        <v>20</v>
      </c>
      <c r="I562" s="209"/>
      <c r="J562" s="210">
        <f>ROUND(I562*H562,2)</f>
        <v>0</v>
      </c>
      <c r="K562" s="206" t="s">
        <v>132</v>
      </c>
      <c r="L562" s="44"/>
      <c r="M562" s="211" t="s">
        <v>19</v>
      </c>
      <c r="N562" s="212" t="s">
        <v>43</v>
      </c>
      <c r="O562" s="84"/>
      <c r="P562" s="213">
        <f>O562*H562</f>
        <v>0</v>
      </c>
      <c r="Q562" s="213">
        <v>0</v>
      </c>
      <c r="R562" s="213">
        <f>Q562*H562</f>
        <v>0</v>
      </c>
      <c r="S562" s="213">
        <v>0.0089999999999999993</v>
      </c>
      <c r="T562" s="214">
        <f>S562*H562</f>
        <v>0.17999999999999999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15" t="s">
        <v>133</v>
      </c>
      <c r="AT562" s="215" t="s">
        <v>128</v>
      </c>
      <c r="AU562" s="215" t="s">
        <v>82</v>
      </c>
      <c r="AY562" s="17" t="s">
        <v>126</v>
      </c>
      <c r="BE562" s="216">
        <f>IF(N562="základní",J562,0)</f>
        <v>0</v>
      </c>
      <c r="BF562" s="216">
        <f>IF(N562="snížená",J562,0)</f>
        <v>0</v>
      </c>
      <c r="BG562" s="216">
        <f>IF(N562="zákl. přenesená",J562,0)</f>
        <v>0</v>
      </c>
      <c r="BH562" s="216">
        <f>IF(N562="sníž. přenesená",J562,0)</f>
        <v>0</v>
      </c>
      <c r="BI562" s="216">
        <f>IF(N562="nulová",J562,0)</f>
        <v>0</v>
      </c>
      <c r="BJ562" s="17" t="s">
        <v>80</v>
      </c>
      <c r="BK562" s="216">
        <f>ROUND(I562*H562,2)</f>
        <v>0</v>
      </c>
      <c r="BL562" s="17" t="s">
        <v>133</v>
      </c>
      <c r="BM562" s="215" t="s">
        <v>833</v>
      </c>
    </row>
    <row r="563" s="2" customFormat="1">
      <c r="A563" s="38"/>
      <c r="B563" s="39"/>
      <c r="C563" s="40"/>
      <c r="D563" s="217" t="s">
        <v>135</v>
      </c>
      <c r="E563" s="40"/>
      <c r="F563" s="218" t="s">
        <v>834</v>
      </c>
      <c r="G563" s="40"/>
      <c r="H563" s="40"/>
      <c r="I563" s="219"/>
      <c r="J563" s="40"/>
      <c r="K563" s="40"/>
      <c r="L563" s="44"/>
      <c r="M563" s="220"/>
      <c r="N563" s="221"/>
      <c r="O563" s="84"/>
      <c r="P563" s="84"/>
      <c r="Q563" s="84"/>
      <c r="R563" s="84"/>
      <c r="S563" s="84"/>
      <c r="T563" s="85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T563" s="17" t="s">
        <v>135</v>
      </c>
      <c r="AU563" s="17" t="s">
        <v>82</v>
      </c>
    </row>
    <row r="564" s="2" customFormat="1" ht="16.5" customHeight="1">
      <c r="A564" s="38"/>
      <c r="B564" s="39"/>
      <c r="C564" s="204" t="s">
        <v>835</v>
      </c>
      <c r="D564" s="204" t="s">
        <v>128</v>
      </c>
      <c r="E564" s="205" t="s">
        <v>836</v>
      </c>
      <c r="F564" s="206" t="s">
        <v>837</v>
      </c>
      <c r="G564" s="207" t="s">
        <v>300</v>
      </c>
      <c r="H564" s="208">
        <v>20.66</v>
      </c>
      <c r="I564" s="209"/>
      <c r="J564" s="210">
        <f>ROUND(I564*H564,2)</f>
        <v>0</v>
      </c>
      <c r="K564" s="206" t="s">
        <v>132</v>
      </c>
      <c r="L564" s="44"/>
      <c r="M564" s="211" t="s">
        <v>19</v>
      </c>
      <c r="N564" s="212" t="s">
        <v>43</v>
      </c>
      <c r="O564" s="84"/>
      <c r="P564" s="213">
        <f>O564*H564</f>
        <v>0</v>
      </c>
      <c r="Q564" s="213">
        <v>0</v>
      </c>
      <c r="R564" s="213">
        <f>Q564*H564</f>
        <v>0</v>
      </c>
      <c r="S564" s="213">
        <v>2</v>
      </c>
      <c r="T564" s="214">
        <f>S564*H564</f>
        <v>41.32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15" t="s">
        <v>133</v>
      </c>
      <c r="AT564" s="215" t="s">
        <v>128</v>
      </c>
      <c r="AU564" s="215" t="s">
        <v>82</v>
      </c>
      <c r="AY564" s="17" t="s">
        <v>126</v>
      </c>
      <c r="BE564" s="216">
        <f>IF(N564="základní",J564,0)</f>
        <v>0</v>
      </c>
      <c r="BF564" s="216">
        <f>IF(N564="snížená",J564,0)</f>
        <v>0</v>
      </c>
      <c r="BG564" s="216">
        <f>IF(N564="zákl. přenesená",J564,0)</f>
        <v>0</v>
      </c>
      <c r="BH564" s="216">
        <f>IF(N564="sníž. přenesená",J564,0)</f>
        <v>0</v>
      </c>
      <c r="BI564" s="216">
        <f>IF(N564="nulová",J564,0)</f>
        <v>0</v>
      </c>
      <c r="BJ564" s="17" t="s">
        <v>80</v>
      </c>
      <c r="BK564" s="216">
        <f>ROUND(I564*H564,2)</f>
        <v>0</v>
      </c>
      <c r="BL564" s="17" t="s">
        <v>133</v>
      </c>
      <c r="BM564" s="215" t="s">
        <v>838</v>
      </c>
    </row>
    <row r="565" s="2" customFormat="1">
      <c r="A565" s="38"/>
      <c r="B565" s="39"/>
      <c r="C565" s="40"/>
      <c r="D565" s="217" t="s">
        <v>135</v>
      </c>
      <c r="E565" s="40"/>
      <c r="F565" s="218" t="s">
        <v>839</v>
      </c>
      <c r="G565" s="40"/>
      <c r="H565" s="40"/>
      <c r="I565" s="219"/>
      <c r="J565" s="40"/>
      <c r="K565" s="40"/>
      <c r="L565" s="44"/>
      <c r="M565" s="220"/>
      <c r="N565" s="221"/>
      <c r="O565" s="84"/>
      <c r="P565" s="84"/>
      <c r="Q565" s="84"/>
      <c r="R565" s="84"/>
      <c r="S565" s="84"/>
      <c r="T565" s="85"/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T565" s="17" t="s">
        <v>135</v>
      </c>
      <c r="AU565" s="17" t="s">
        <v>82</v>
      </c>
    </row>
    <row r="566" s="13" customFormat="1">
      <c r="A566" s="13"/>
      <c r="B566" s="222"/>
      <c r="C566" s="223"/>
      <c r="D566" s="224" t="s">
        <v>137</v>
      </c>
      <c r="E566" s="225" t="s">
        <v>19</v>
      </c>
      <c r="F566" s="226" t="s">
        <v>840</v>
      </c>
      <c r="G566" s="223"/>
      <c r="H566" s="225" t="s">
        <v>19</v>
      </c>
      <c r="I566" s="227"/>
      <c r="J566" s="223"/>
      <c r="K566" s="223"/>
      <c r="L566" s="228"/>
      <c r="M566" s="229"/>
      <c r="N566" s="230"/>
      <c r="O566" s="230"/>
      <c r="P566" s="230"/>
      <c r="Q566" s="230"/>
      <c r="R566" s="230"/>
      <c r="S566" s="230"/>
      <c r="T566" s="231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2" t="s">
        <v>137</v>
      </c>
      <c r="AU566" s="232" t="s">
        <v>82</v>
      </c>
      <c r="AV566" s="13" t="s">
        <v>80</v>
      </c>
      <c r="AW566" s="13" t="s">
        <v>33</v>
      </c>
      <c r="AX566" s="13" t="s">
        <v>72</v>
      </c>
      <c r="AY566" s="232" t="s">
        <v>126</v>
      </c>
    </row>
    <row r="567" s="14" customFormat="1">
      <c r="A567" s="14"/>
      <c r="B567" s="233"/>
      <c r="C567" s="234"/>
      <c r="D567" s="224" t="s">
        <v>137</v>
      </c>
      <c r="E567" s="235" t="s">
        <v>19</v>
      </c>
      <c r="F567" s="236" t="s">
        <v>841</v>
      </c>
      <c r="G567" s="234"/>
      <c r="H567" s="237">
        <v>20.66</v>
      </c>
      <c r="I567" s="238"/>
      <c r="J567" s="234"/>
      <c r="K567" s="234"/>
      <c r="L567" s="239"/>
      <c r="M567" s="240"/>
      <c r="N567" s="241"/>
      <c r="O567" s="241"/>
      <c r="P567" s="241"/>
      <c r="Q567" s="241"/>
      <c r="R567" s="241"/>
      <c r="S567" s="241"/>
      <c r="T567" s="242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3" t="s">
        <v>137</v>
      </c>
      <c r="AU567" s="243" t="s">
        <v>82</v>
      </c>
      <c r="AV567" s="14" t="s">
        <v>82</v>
      </c>
      <c r="AW567" s="14" t="s">
        <v>33</v>
      </c>
      <c r="AX567" s="14" t="s">
        <v>80</v>
      </c>
      <c r="AY567" s="243" t="s">
        <v>126</v>
      </c>
    </row>
    <row r="568" s="2" customFormat="1" ht="16.5" customHeight="1">
      <c r="A568" s="38"/>
      <c r="B568" s="39"/>
      <c r="C568" s="204" t="s">
        <v>842</v>
      </c>
      <c r="D568" s="204" t="s">
        <v>128</v>
      </c>
      <c r="E568" s="205" t="s">
        <v>843</v>
      </c>
      <c r="F568" s="206" t="s">
        <v>844</v>
      </c>
      <c r="G568" s="207" t="s">
        <v>300</v>
      </c>
      <c r="H568" s="208">
        <v>6.7199999999999998</v>
      </c>
      <c r="I568" s="209"/>
      <c r="J568" s="210">
        <f>ROUND(I568*H568,2)</f>
        <v>0</v>
      </c>
      <c r="K568" s="206" t="s">
        <v>132</v>
      </c>
      <c r="L568" s="44"/>
      <c r="M568" s="211" t="s">
        <v>19</v>
      </c>
      <c r="N568" s="212" t="s">
        <v>43</v>
      </c>
      <c r="O568" s="84"/>
      <c r="P568" s="213">
        <f>O568*H568</f>
        <v>0</v>
      </c>
      <c r="Q568" s="213">
        <v>0</v>
      </c>
      <c r="R568" s="213">
        <f>Q568*H568</f>
        <v>0</v>
      </c>
      <c r="S568" s="213">
        <v>2.2000000000000002</v>
      </c>
      <c r="T568" s="214">
        <f>S568*H568</f>
        <v>14.784000000000001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15" t="s">
        <v>133</v>
      </c>
      <c r="AT568" s="215" t="s">
        <v>128</v>
      </c>
      <c r="AU568" s="215" t="s">
        <v>82</v>
      </c>
      <c r="AY568" s="17" t="s">
        <v>126</v>
      </c>
      <c r="BE568" s="216">
        <f>IF(N568="základní",J568,0)</f>
        <v>0</v>
      </c>
      <c r="BF568" s="216">
        <f>IF(N568="snížená",J568,0)</f>
        <v>0</v>
      </c>
      <c r="BG568" s="216">
        <f>IF(N568="zákl. přenesená",J568,0)</f>
        <v>0</v>
      </c>
      <c r="BH568" s="216">
        <f>IF(N568="sníž. přenesená",J568,0)</f>
        <v>0</v>
      </c>
      <c r="BI568" s="216">
        <f>IF(N568="nulová",J568,0)</f>
        <v>0</v>
      </c>
      <c r="BJ568" s="17" t="s">
        <v>80</v>
      </c>
      <c r="BK568" s="216">
        <f>ROUND(I568*H568,2)</f>
        <v>0</v>
      </c>
      <c r="BL568" s="17" t="s">
        <v>133</v>
      </c>
      <c r="BM568" s="215" t="s">
        <v>845</v>
      </c>
    </row>
    <row r="569" s="2" customFormat="1">
      <c r="A569" s="38"/>
      <c r="B569" s="39"/>
      <c r="C569" s="40"/>
      <c r="D569" s="217" t="s">
        <v>135</v>
      </c>
      <c r="E569" s="40"/>
      <c r="F569" s="218" t="s">
        <v>846</v>
      </c>
      <c r="G569" s="40"/>
      <c r="H569" s="40"/>
      <c r="I569" s="219"/>
      <c r="J569" s="40"/>
      <c r="K569" s="40"/>
      <c r="L569" s="44"/>
      <c r="M569" s="220"/>
      <c r="N569" s="221"/>
      <c r="O569" s="84"/>
      <c r="P569" s="84"/>
      <c r="Q569" s="84"/>
      <c r="R569" s="84"/>
      <c r="S569" s="84"/>
      <c r="T569" s="85"/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T569" s="17" t="s">
        <v>135</v>
      </c>
      <c r="AU569" s="17" t="s">
        <v>82</v>
      </c>
    </row>
    <row r="570" s="13" customFormat="1">
      <c r="A570" s="13"/>
      <c r="B570" s="222"/>
      <c r="C570" s="223"/>
      <c r="D570" s="224" t="s">
        <v>137</v>
      </c>
      <c r="E570" s="225" t="s">
        <v>19</v>
      </c>
      <c r="F570" s="226" t="s">
        <v>601</v>
      </c>
      <c r="G570" s="223"/>
      <c r="H570" s="225" t="s">
        <v>19</v>
      </c>
      <c r="I570" s="227"/>
      <c r="J570" s="223"/>
      <c r="K570" s="223"/>
      <c r="L570" s="228"/>
      <c r="M570" s="229"/>
      <c r="N570" s="230"/>
      <c r="O570" s="230"/>
      <c r="P570" s="230"/>
      <c r="Q570" s="230"/>
      <c r="R570" s="230"/>
      <c r="S570" s="230"/>
      <c r="T570" s="231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2" t="s">
        <v>137</v>
      </c>
      <c r="AU570" s="232" t="s">
        <v>82</v>
      </c>
      <c r="AV570" s="13" t="s">
        <v>80</v>
      </c>
      <c r="AW570" s="13" t="s">
        <v>33</v>
      </c>
      <c r="AX570" s="13" t="s">
        <v>72</v>
      </c>
      <c r="AY570" s="232" t="s">
        <v>126</v>
      </c>
    </row>
    <row r="571" s="13" customFormat="1">
      <c r="A571" s="13"/>
      <c r="B571" s="222"/>
      <c r="C571" s="223"/>
      <c r="D571" s="224" t="s">
        <v>137</v>
      </c>
      <c r="E571" s="225" t="s">
        <v>19</v>
      </c>
      <c r="F571" s="226" t="s">
        <v>847</v>
      </c>
      <c r="G571" s="223"/>
      <c r="H571" s="225" t="s">
        <v>19</v>
      </c>
      <c r="I571" s="227"/>
      <c r="J571" s="223"/>
      <c r="K571" s="223"/>
      <c r="L571" s="228"/>
      <c r="M571" s="229"/>
      <c r="N571" s="230"/>
      <c r="O571" s="230"/>
      <c r="P571" s="230"/>
      <c r="Q571" s="230"/>
      <c r="R571" s="230"/>
      <c r="S571" s="230"/>
      <c r="T571" s="231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2" t="s">
        <v>137</v>
      </c>
      <c r="AU571" s="232" t="s">
        <v>82</v>
      </c>
      <c r="AV571" s="13" t="s">
        <v>80</v>
      </c>
      <c r="AW571" s="13" t="s">
        <v>33</v>
      </c>
      <c r="AX571" s="13" t="s">
        <v>72</v>
      </c>
      <c r="AY571" s="232" t="s">
        <v>126</v>
      </c>
    </row>
    <row r="572" s="14" customFormat="1">
      <c r="A572" s="14"/>
      <c r="B572" s="233"/>
      <c r="C572" s="234"/>
      <c r="D572" s="224" t="s">
        <v>137</v>
      </c>
      <c r="E572" s="235" t="s">
        <v>19</v>
      </c>
      <c r="F572" s="236" t="s">
        <v>848</v>
      </c>
      <c r="G572" s="234"/>
      <c r="H572" s="237">
        <v>6.7199999999999998</v>
      </c>
      <c r="I572" s="238"/>
      <c r="J572" s="234"/>
      <c r="K572" s="234"/>
      <c r="L572" s="239"/>
      <c r="M572" s="240"/>
      <c r="N572" s="241"/>
      <c r="O572" s="241"/>
      <c r="P572" s="241"/>
      <c r="Q572" s="241"/>
      <c r="R572" s="241"/>
      <c r="S572" s="241"/>
      <c r="T572" s="242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3" t="s">
        <v>137</v>
      </c>
      <c r="AU572" s="243" t="s">
        <v>82</v>
      </c>
      <c r="AV572" s="14" t="s">
        <v>82</v>
      </c>
      <c r="AW572" s="14" t="s">
        <v>33</v>
      </c>
      <c r="AX572" s="14" t="s">
        <v>80</v>
      </c>
      <c r="AY572" s="243" t="s">
        <v>126</v>
      </c>
    </row>
    <row r="573" s="2" customFormat="1" ht="16.5" customHeight="1">
      <c r="A573" s="38"/>
      <c r="B573" s="39"/>
      <c r="C573" s="204" t="s">
        <v>849</v>
      </c>
      <c r="D573" s="204" t="s">
        <v>128</v>
      </c>
      <c r="E573" s="205" t="s">
        <v>850</v>
      </c>
      <c r="F573" s="206" t="s">
        <v>851</v>
      </c>
      <c r="G573" s="207" t="s">
        <v>267</v>
      </c>
      <c r="H573" s="208">
        <v>23</v>
      </c>
      <c r="I573" s="209"/>
      <c r="J573" s="210">
        <f>ROUND(I573*H573,2)</f>
        <v>0</v>
      </c>
      <c r="K573" s="206" t="s">
        <v>132</v>
      </c>
      <c r="L573" s="44"/>
      <c r="M573" s="211" t="s">
        <v>19</v>
      </c>
      <c r="N573" s="212" t="s">
        <v>43</v>
      </c>
      <c r="O573" s="84"/>
      <c r="P573" s="213">
        <f>O573*H573</f>
        <v>0</v>
      </c>
      <c r="Q573" s="213">
        <v>0</v>
      </c>
      <c r="R573" s="213">
        <f>Q573*H573</f>
        <v>0</v>
      </c>
      <c r="S573" s="213">
        <v>0.035000000000000003</v>
      </c>
      <c r="T573" s="214">
        <f>S573*H573</f>
        <v>0.80500000000000005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15" t="s">
        <v>133</v>
      </c>
      <c r="AT573" s="215" t="s">
        <v>128</v>
      </c>
      <c r="AU573" s="215" t="s">
        <v>82</v>
      </c>
      <c r="AY573" s="17" t="s">
        <v>126</v>
      </c>
      <c r="BE573" s="216">
        <f>IF(N573="základní",J573,0)</f>
        <v>0</v>
      </c>
      <c r="BF573" s="216">
        <f>IF(N573="snížená",J573,0)</f>
        <v>0</v>
      </c>
      <c r="BG573" s="216">
        <f>IF(N573="zákl. přenesená",J573,0)</f>
        <v>0</v>
      </c>
      <c r="BH573" s="216">
        <f>IF(N573="sníž. přenesená",J573,0)</f>
        <v>0</v>
      </c>
      <c r="BI573" s="216">
        <f>IF(N573="nulová",J573,0)</f>
        <v>0</v>
      </c>
      <c r="BJ573" s="17" t="s">
        <v>80</v>
      </c>
      <c r="BK573" s="216">
        <f>ROUND(I573*H573,2)</f>
        <v>0</v>
      </c>
      <c r="BL573" s="17" t="s">
        <v>133</v>
      </c>
      <c r="BM573" s="215" t="s">
        <v>852</v>
      </c>
    </row>
    <row r="574" s="2" customFormat="1">
      <c r="A574" s="38"/>
      <c r="B574" s="39"/>
      <c r="C574" s="40"/>
      <c r="D574" s="217" t="s">
        <v>135</v>
      </c>
      <c r="E574" s="40"/>
      <c r="F574" s="218" t="s">
        <v>853</v>
      </c>
      <c r="G574" s="40"/>
      <c r="H574" s="40"/>
      <c r="I574" s="219"/>
      <c r="J574" s="40"/>
      <c r="K574" s="40"/>
      <c r="L574" s="44"/>
      <c r="M574" s="220"/>
      <c r="N574" s="221"/>
      <c r="O574" s="84"/>
      <c r="P574" s="84"/>
      <c r="Q574" s="84"/>
      <c r="R574" s="84"/>
      <c r="S574" s="84"/>
      <c r="T574" s="85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T574" s="17" t="s">
        <v>135</v>
      </c>
      <c r="AU574" s="17" t="s">
        <v>82</v>
      </c>
    </row>
    <row r="575" s="2" customFormat="1" ht="16.5" customHeight="1">
      <c r="A575" s="38"/>
      <c r="B575" s="39"/>
      <c r="C575" s="204" t="s">
        <v>854</v>
      </c>
      <c r="D575" s="204" t="s">
        <v>128</v>
      </c>
      <c r="E575" s="205" t="s">
        <v>855</v>
      </c>
      <c r="F575" s="206" t="s">
        <v>856</v>
      </c>
      <c r="G575" s="207" t="s">
        <v>267</v>
      </c>
      <c r="H575" s="208">
        <v>48</v>
      </c>
      <c r="I575" s="209"/>
      <c r="J575" s="210">
        <f>ROUND(I575*H575,2)</f>
        <v>0</v>
      </c>
      <c r="K575" s="206" t="s">
        <v>132</v>
      </c>
      <c r="L575" s="44"/>
      <c r="M575" s="211" t="s">
        <v>19</v>
      </c>
      <c r="N575" s="212" t="s">
        <v>43</v>
      </c>
      <c r="O575" s="84"/>
      <c r="P575" s="213">
        <f>O575*H575</f>
        <v>0</v>
      </c>
      <c r="Q575" s="213">
        <v>0</v>
      </c>
      <c r="R575" s="213">
        <f>Q575*H575</f>
        <v>0</v>
      </c>
      <c r="S575" s="213">
        <v>0.025000000000000001</v>
      </c>
      <c r="T575" s="214">
        <f>S575*H575</f>
        <v>1.2000000000000002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15" t="s">
        <v>133</v>
      </c>
      <c r="AT575" s="215" t="s">
        <v>128</v>
      </c>
      <c r="AU575" s="215" t="s">
        <v>82</v>
      </c>
      <c r="AY575" s="17" t="s">
        <v>126</v>
      </c>
      <c r="BE575" s="216">
        <f>IF(N575="základní",J575,0)</f>
        <v>0</v>
      </c>
      <c r="BF575" s="216">
        <f>IF(N575="snížená",J575,0)</f>
        <v>0</v>
      </c>
      <c r="BG575" s="216">
        <f>IF(N575="zákl. přenesená",J575,0)</f>
        <v>0</v>
      </c>
      <c r="BH575" s="216">
        <f>IF(N575="sníž. přenesená",J575,0)</f>
        <v>0</v>
      </c>
      <c r="BI575" s="216">
        <f>IF(N575="nulová",J575,0)</f>
        <v>0</v>
      </c>
      <c r="BJ575" s="17" t="s">
        <v>80</v>
      </c>
      <c r="BK575" s="216">
        <f>ROUND(I575*H575,2)</f>
        <v>0</v>
      </c>
      <c r="BL575" s="17" t="s">
        <v>133</v>
      </c>
      <c r="BM575" s="215" t="s">
        <v>857</v>
      </c>
    </row>
    <row r="576" s="2" customFormat="1">
      <c r="A576" s="38"/>
      <c r="B576" s="39"/>
      <c r="C576" s="40"/>
      <c r="D576" s="217" t="s">
        <v>135</v>
      </c>
      <c r="E576" s="40"/>
      <c r="F576" s="218" t="s">
        <v>858</v>
      </c>
      <c r="G576" s="40"/>
      <c r="H576" s="40"/>
      <c r="I576" s="219"/>
      <c r="J576" s="40"/>
      <c r="K576" s="40"/>
      <c r="L576" s="44"/>
      <c r="M576" s="220"/>
      <c r="N576" s="221"/>
      <c r="O576" s="84"/>
      <c r="P576" s="84"/>
      <c r="Q576" s="84"/>
      <c r="R576" s="84"/>
      <c r="S576" s="84"/>
      <c r="T576" s="85"/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T576" s="17" t="s">
        <v>135</v>
      </c>
      <c r="AU576" s="17" t="s">
        <v>82</v>
      </c>
    </row>
    <row r="577" s="2" customFormat="1" ht="33" customHeight="1">
      <c r="A577" s="38"/>
      <c r="B577" s="39"/>
      <c r="C577" s="204" t="s">
        <v>859</v>
      </c>
      <c r="D577" s="204" t="s">
        <v>128</v>
      </c>
      <c r="E577" s="205" t="s">
        <v>860</v>
      </c>
      <c r="F577" s="206" t="s">
        <v>861</v>
      </c>
      <c r="G577" s="207" t="s">
        <v>453</v>
      </c>
      <c r="H577" s="208">
        <v>1</v>
      </c>
      <c r="I577" s="209"/>
      <c r="J577" s="210">
        <f>ROUND(I577*H577,2)</f>
        <v>0</v>
      </c>
      <c r="K577" s="206" t="s">
        <v>132</v>
      </c>
      <c r="L577" s="44"/>
      <c r="M577" s="211" t="s">
        <v>19</v>
      </c>
      <c r="N577" s="212" t="s">
        <v>43</v>
      </c>
      <c r="O577" s="84"/>
      <c r="P577" s="213">
        <f>O577*H577</f>
        <v>0</v>
      </c>
      <c r="Q577" s="213">
        <v>0</v>
      </c>
      <c r="R577" s="213">
        <f>Q577*H577</f>
        <v>0</v>
      </c>
      <c r="S577" s="213">
        <v>0.082000000000000003</v>
      </c>
      <c r="T577" s="214">
        <f>S577*H577</f>
        <v>0.082000000000000003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15" t="s">
        <v>133</v>
      </c>
      <c r="AT577" s="215" t="s">
        <v>128</v>
      </c>
      <c r="AU577" s="215" t="s">
        <v>82</v>
      </c>
      <c r="AY577" s="17" t="s">
        <v>126</v>
      </c>
      <c r="BE577" s="216">
        <f>IF(N577="základní",J577,0)</f>
        <v>0</v>
      </c>
      <c r="BF577" s="216">
        <f>IF(N577="snížená",J577,0)</f>
        <v>0</v>
      </c>
      <c r="BG577" s="216">
        <f>IF(N577="zákl. přenesená",J577,0)</f>
        <v>0</v>
      </c>
      <c r="BH577" s="216">
        <f>IF(N577="sníž. přenesená",J577,0)</f>
        <v>0</v>
      </c>
      <c r="BI577" s="216">
        <f>IF(N577="nulová",J577,0)</f>
        <v>0</v>
      </c>
      <c r="BJ577" s="17" t="s">
        <v>80</v>
      </c>
      <c r="BK577" s="216">
        <f>ROUND(I577*H577,2)</f>
        <v>0</v>
      </c>
      <c r="BL577" s="17" t="s">
        <v>133</v>
      </c>
      <c r="BM577" s="215" t="s">
        <v>862</v>
      </c>
    </row>
    <row r="578" s="2" customFormat="1">
      <c r="A578" s="38"/>
      <c r="B578" s="39"/>
      <c r="C578" s="40"/>
      <c r="D578" s="217" t="s">
        <v>135</v>
      </c>
      <c r="E578" s="40"/>
      <c r="F578" s="218" t="s">
        <v>863</v>
      </c>
      <c r="G578" s="40"/>
      <c r="H578" s="40"/>
      <c r="I578" s="219"/>
      <c r="J578" s="40"/>
      <c r="K578" s="40"/>
      <c r="L578" s="44"/>
      <c r="M578" s="220"/>
      <c r="N578" s="221"/>
      <c r="O578" s="84"/>
      <c r="P578" s="84"/>
      <c r="Q578" s="84"/>
      <c r="R578" s="84"/>
      <c r="S578" s="84"/>
      <c r="T578" s="85"/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T578" s="17" t="s">
        <v>135</v>
      </c>
      <c r="AU578" s="17" t="s">
        <v>82</v>
      </c>
    </row>
    <row r="579" s="13" customFormat="1">
      <c r="A579" s="13"/>
      <c r="B579" s="222"/>
      <c r="C579" s="223"/>
      <c r="D579" s="224" t="s">
        <v>137</v>
      </c>
      <c r="E579" s="225" t="s">
        <v>19</v>
      </c>
      <c r="F579" s="226" t="s">
        <v>690</v>
      </c>
      <c r="G579" s="223"/>
      <c r="H579" s="225" t="s">
        <v>19</v>
      </c>
      <c r="I579" s="227"/>
      <c r="J579" s="223"/>
      <c r="K579" s="223"/>
      <c r="L579" s="228"/>
      <c r="M579" s="229"/>
      <c r="N579" s="230"/>
      <c r="O579" s="230"/>
      <c r="P579" s="230"/>
      <c r="Q579" s="230"/>
      <c r="R579" s="230"/>
      <c r="S579" s="230"/>
      <c r="T579" s="231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2" t="s">
        <v>137</v>
      </c>
      <c r="AU579" s="232" t="s">
        <v>82</v>
      </c>
      <c r="AV579" s="13" t="s">
        <v>80</v>
      </c>
      <c r="AW579" s="13" t="s">
        <v>33</v>
      </c>
      <c r="AX579" s="13" t="s">
        <v>72</v>
      </c>
      <c r="AY579" s="232" t="s">
        <v>126</v>
      </c>
    </row>
    <row r="580" s="14" customFormat="1">
      <c r="A580" s="14"/>
      <c r="B580" s="233"/>
      <c r="C580" s="234"/>
      <c r="D580" s="224" t="s">
        <v>137</v>
      </c>
      <c r="E580" s="235" t="s">
        <v>19</v>
      </c>
      <c r="F580" s="236" t="s">
        <v>80</v>
      </c>
      <c r="G580" s="234"/>
      <c r="H580" s="237">
        <v>1</v>
      </c>
      <c r="I580" s="238"/>
      <c r="J580" s="234"/>
      <c r="K580" s="234"/>
      <c r="L580" s="239"/>
      <c r="M580" s="240"/>
      <c r="N580" s="241"/>
      <c r="O580" s="241"/>
      <c r="P580" s="241"/>
      <c r="Q580" s="241"/>
      <c r="R580" s="241"/>
      <c r="S580" s="241"/>
      <c r="T580" s="242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3" t="s">
        <v>137</v>
      </c>
      <c r="AU580" s="243" t="s">
        <v>82</v>
      </c>
      <c r="AV580" s="14" t="s">
        <v>82</v>
      </c>
      <c r="AW580" s="14" t="s">
        <v>33</v>
      </c>
      <c r="AX580" s="14" t="s">
        <v>80</v>
      </c>
      <c r="AY580" s="243" t="s">
        <v>126</v>
      </c>
    </row>
    <row r="581" s="2" customFormat="1" ht="16.5" customHeight="1">
      <c r="A581" s="38"/>
      <c r="B581" s="39"/>
      <c r="C581" s="204" t="s">
        <v>864</v>
      </c>
      <c r="D581" s="204" t="s">
        <v>128</v>
      </c>
      <c r="E581" s="205" t="s">
        <v>865</v>
      </c>
      <c r="F581" s="206" t="s">
        <v>866</v>
      </c>
      <c r="G581" s="207" t="s">
        <v>267</v>
      </c>
      <c r="H581" s="208">
        <v>74</v>
      </c>
      <c r="I581" s="209"/>
      <c r="J581" s="210">
        <f>ROUND(I581*H581,2)</f>
        <v>0</v>
      </c>
      <c r="K581" s="206" t="s">
        <v>132</v>
      </c>
      <c r="L581" s="44"/>
      <c r="M581" s="211" t="s">
        <v>19</v>
      </c>
      <c r="N581" s="212" t="s">
        <v>43</v>
      </c>
      <c r="O581" s="84"/>
      <c r="P581" s="213">
        <f>O581*H581</f>
        <v>0</v>
      </c>
      <c r="Q581" s="213">
        <v>0</v>
      </c>
      <c r="R581" s="213">
        <f>Q581*H581</f>
        <v>0</v>
      </c>
      <c r="S581" s="213">
        <v>0.058000000000000003</v>
      </c>
      <c r="T581" s="214">
        <f>S581*H581</f>
        <v>4.2919999999999998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15" t="s">
        <v>133</v>
      </c>
      <c r="AT581" s="215" t="s">
        <v>128</v>
      </c>
      <c r="AU581" s="215" t="s">
        <v>82</v>
      </c>
      <c r="AY581" s="17" t="s">
        <v>126</v>
      </c>
      <c r="BE581" s="216">
        <f>IF(N581="základní",J581,0)</f>
        <v>0</v>
      </c>
      <c r="BF581" s="216">
        <f>IF(N581="snížená",J581,0)</f>
        <v>0</v>
      </c>
      <c r="BG581" s="216">
        <f>IF(N581="zákl. přenesená",J581,0)</f>
        <v>0</v>
      </c>
      <c r="BH581" s="216">
        <f>IF(N581="sníž. přenesená",J581,0)</f>
        <v>0</v>
      </c>
      <c r="BI581" s="216">
        <f>IF(N581="nulová",J581,0)</f>
        <v>0</v>
      </c>
      <c r="BJ581" s="17" t="s">
        <v>80</v>
      </c>
      <c r="BK581" s="216">
        <f>ROUND(I581*H581,2)</f>
        <v>0</v>
      </c>
      <c r="BL581" s="17" t="s">
        <v>133</v>
      </c>
      <c r="BM581" s="215" t="s">
        <v>867</v>
      </c>
    </row>
    <row r="582" s="2" customFormat="1">
      <c r="A582" s="38"/>
      <c r="B582" s="39"/>
      <c r="C582" s="40"/>
      <c r="D582" s="217" t="s">
        <v>135</v>
      </c>
      <c r="E582" s="40"/>
      <c r="F582" s="218" t="s">
        <v>868</v>
      </c>
      <c r="G582" s="40"/>
      <c r="H582" s="40"/>
      <c r="I582" s="219"/>
      <c r="J582" s="40"/>
      <c r="K582" s="40"/>
      <c r="L582" s="44"/>
      <c r="M582" s="220"/>
      <c r="N582" s="221"/>
      <c r="O582" s="84"/>
      <c r="P582" s="84"/>
      <c r="Q582" s="84"/>
      <c r="R582" s="84"/>
      <c r="S582" s="84"/>
      <c r="T582" s="85"/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T582" s="17" t="s">
        <v>135</v>
      </c>
      <c r="AU582" s="17" t="s">
        <v>82</v>
      </c>
    </row>
    <row r="583" s="13" customFormat="1">
      <c r="A583" s="13"/>
      <c r="B583" s="222"/>
      <c r="C583" s="223"/>
      <c r="D583" s="224" t="s">
        <v>137</v>
      </c>
      <c r="E583" s="225" t="s">
        <v>19</v>
      </c>
      <c r="F583" s="226" t="s">
        <v>601</v>
      </c>
      <c r="G583" s="223"/>
      <c r="H583" s="225" t="s">
        <v>19</v>
      </c>
      <c r="I583" s="227"/>
      <c r="J583" s="223"/>
      <c r="K583" s="223"/>
      <c r="L583" s="228"/>
      <c r="M583" s="229"/>
      <c r="N583" s="230"/>
      <c r="O583" s="230"/>
      <c r="P583" s="230"/>
      <c r="Q583" s="230"/>
      <c r="R583" s="230"/>
      <c r="S583" s="230"/>
      <c r="T583" s="231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2" t="s">
        <v>137</v>
      </c>
      <c r="AU583" s="232" t="s">
        <v>82</v>
      </c>
      <c r="AV583" s="13" t="s">
        <v>80</v>
      </c>
      <c r="AW583" s="13" t="s">
        <v>33</v>
      </c>
      <c r="AX583" s="13" t="s">
        <v>72</v>
      </c>
      <c r="AY583" s="232" t="s">
        <v>126</v>
      </c>
    </row>
    <row r="584" s="13" customFormat="1">
      <c r="A584" s="13"/>
      <c r="B584" s="222"/>
      <c r="C584" s="223"/>
      <c r="D584" s="224" t="s">
        <v>137</v>
      </c>
      <c r="E584" s="225" t="s">
        <v>19</v>
      </c>
      <c r="F584" s="226" t="s">
        <v>869</v>
      </c>
      <c r="G584" s="223"/>
      <c r="H584" s="225" t="s">
        <v>19</v>
      </c>
      <c r="I584" s="227"/>
      <c r="J584" s="223"/>
      <c r="K584" s="223"/>
      <c r="L584" s="228"/>
      <c r="M584" s="229"/>
      <c r="N584" s="230"/>
      <c r="O584" s="230"/>
      <c r="P584" s="230"/>
      <c r="Q584" s="230"/>
      <c r="R584" s="230"/>
      <c r="S584" s="230"/>
      <c r="T584" s="231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2" t="s">
        <v>137</v>
      </c>
      <c r="AU584" s="232" t="s">
        <v>82</v>
      </c>
      <c r="AV584" s="13" t="s">
        <v>80</v>
      </c>
      <c r="AW584" s="13" t="s">
        <v>33</v>
      </c>
      <c r="AX584" s="13" t="s">
        <v>72</v>
      </c>
      <c r="AY584" s="232" t="s">
        <v>126</v>
      </c>
    </row>
    <row r="585" s="14" customFormat="1">
      <c r="A585" s="14"/>
      <c r="B585" s="233"/>
      <c r="C585" s="234"/>
      <c r="D585" s="224" t="s">
        <v>137</v>
      </c>
      <c r="E585" s="235" t="s">
        <v>19</v>
      </c>
      <c r="F585" s="236" t="s">
        <v>564</v>
      </c>
      <c r="G585" s="234"/>
      <c r="H585" s="237">
        <v>74</v>
      </c>
      <c r="I585" s="238"/>
      <c r="J585" s="234"/>
      <c r="K585" s="234"/>
      <c r="L585" s="239"/>
      <c r="M585" s="240"/>
      <c r="N585" s="241"/>
      <c r="O585" s="241"/>
      <c r="P585" s="241"/>
      <c r="Q585" s="241"/>
      <c r="R585" s="241"/>
      <c r="S585" s="241"/>
      <c r="T585" s="242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3" t="s">
        <v>137</v>
      </c>
      <c r="AU585" s="243" t="s">
        <v>82</v>
      </c>
      <c r="AV585" s="14" t="s">
        <v>82</v>
      </c>
      <c r="AW585" s="14" t="s">
        <v>33</v>
      </c>
      <c r="AX585" s="14" t="s">
        <v>80</v>
      </c>
      <c r="AY585" s="243" t="s">
        <v>126</v>
      </c>
    </row>
    <row r="586" s="2" customFormat="1" ht="24.15" customHeight="1">
      <c r="A586" s="38"/>
      <c r="B586" s="39"/>
      <c r="C586" s="204" t="s">
        <v>870</v>
      </c>
      <c r="D586" s="204" t="s">
        <v>128</v>
      </c>
      <c r="E586" s="205" t="s">
        <v>871</v>
      </c>
      <c r="F586" s="206" t="s">
        <v>872</v>
      </c>
      <c r="G586" s="207" t="s">
        <v>131</v>
      </c>
      <c r="H586" s="208">
        <v>74</v>
      </c>
      <c r="I586" s="209"/>
      <c r="J586" s="210">
        <f>ROUND(I586*H586,2)</f>
        <v>0</v>
      </c>
      <c r="K586" s="206" t="s">
        <v>132</v>
      </c>
      <c r="L586" s="44"/>
      <c r="M586" s="211" t="s">
        <v>19</v>
      </c>
      <c r="N586" s="212" t="s">
        <v>43</v>
      </c>
      <c r="O586" s="84"/>
      <c r="P586" s="213">
        <f>O586*H586</f>
        <v>0</v>
      </c>
      <c r="Q586" s="213">
        <v>0</v>
      </c>
      <c r="R586" s="213">
        <f>Q586*H586</f>
        <v>0</v>
      </c>
      <c r="S586" s="213">
        <v>0.050000000000000003</v>
      </c>
      <c r="T586" s="214">
        <f>S586*H586</f>
        <v>3.7000000000000002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215" t="s">
        <v>133</v>
      </c>
      <c r="AT586" s="215" t="s">
        <v>128</v>
      </c>
      <c r="AU586" s="215" t="s">
        <v>82</v>
      </c>
      <c r="AY586" s="17" t="s">
        <v>126</v>
      </c>
      <c r="BE586" s="216">
        <f>IF(N586="základní",J586,0)</f>
        <v>0</v>
      </c>
      <c r="BF586" s="216">
        <f>IF(N586="snížená",J586,0)</f>
        <v>0</v>
      </c>
      <c r="BG586" s="216">
        <f>IF(N586="zákl. přenesená",J586,0)</f>
        <v>0</v>
      </c>
      <c r="BH586" s="216">
        <f>IF(N586="sníž. přenesená",J586,0)</f>
        <v>0</v>
      </c>
      <c r="BI586" s="216">
        <f>IF(N586="nulová",J586,0)</f>
        <v>0</v>
      </c>
      <c r="BJ586" s="17" t="s">
        <v>80</v>
      </c>
      <c r="BK586" s="216">
        <f>ROUND(I586*H586,2)</f>
        <v>0</v>
      </c>
      <c r="BL586" s="17" t="s">
        <v>133</v>
      </c>
      <c r="BM586" s="215" t="s">
        <v>873</v>
      </c>
    </row>
    <row r="587" s="2" customFormat="1">
      <c r="A587" s="38"/>
      <c r="B587" s="39"/>
      <c r="C587" s="40"/>
      <c r="D587" s="217" t="s">
        <v>135</v>
      </c>
      <c r="E587" s="40"/>
      <c r="F587" s="218" t="s">
        <v>874</v>
      </c>
      <c r="G587" s="40"/>
      <c r="H587" s="40"/>
      <c r="I587" s="219"/>
      <c r="J587" s="40"/>
      <c r="K587" s="40"/>
      <c r="L587" s="44"/>
      <c r="M587" s="220"/>
      <c r="N587" s="221"/>
      <c r="O587" s="84"/>
      <c r="P587" s="84"/>
      <c r="Q587" s="84"/>
      <c r="R587" s="84"/>
      <c r="S587" s="84"/>
      <c r="T587" s="85"/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T587" s="17" t="s">
        <v>135</v>
      </c>
      <c r="AU587" s="17" t="s">
        <v>82</v>
      </c>
    </row>
    <row r="588" s="13" customFormat="1">
      <c r="A588" s="13"/>
      <c r="B588" s="222"/>
      <c r="C588" s="223"/>
      <c r="D588" s="224" t="s">
        <v>137</v>
      </c>
      <c r="E588" s="225" t="s">
        <v>19</v>
      </c>
      <c r="F588" s="226" t="s">
        <v>601</v>
      </c>
      <c r="G588" s="223"/>
      <c r="H588" s="225" t="s">
        <v>19</v>
      </c>
      <c r="I588" s="227"/>
      <c r="J588" s="223"/>
      <c r="K588" s="223"/>
      <c r="L588" s="228"/>
      <c r="M588" s="229"/>
      <c r="N588" s="230"/>
      <c r="O588" s="230"/>
      <c r="P588" s="230"/>
      <c r="Q588" s="230"/>
      <c r="R588" s="230"/>
      <c r="S588" s="230"/>
      <c r="T588" s="231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2" t="s">
        <v>137</v>
      </c>
      <c r="AU588" s="232" t="s">
        <v>82</v>
      </c>
      <c r="AV588" s="13" t="s">
        <v>80</v>
      </c>
      <c r="AW588" s="13" t="s">
        <v>33</v>
      </c>
      <c r="AX588" s="13" t="s">
        <v>72</v>
      </c>
      <c r="AY588" s="232" t="s">
        <v>126</v>
      </c>
    </row>
    <row r="589" s="13" customFormat="1">
      <c r="A589" s="13"/>
      <c r="B589" s="222"/>
      <c r="C589" s="223"/>
      <c r="D589" s="224" t="s">
        <v>137</v>
      </c>
      <c r="E589" s="225" t="s">
        <v>19</v>
      </c>
      <c r="F589" s="226" t="s">
        <v>875</v>
      </c>
      <c r="G589" s="223"/>
      <c r="H589" s="225" t="s">
        <v>19</v>
      </c>
      <c r="I589" s="227"/>
      <c r="J589" s="223"/>
      <c r="K589" s="223"/>
      <c r="L589" s="228"/>
      <c r="M589" s="229"/>
      <c r="N589" s="230"/>
      <c r="O589" s="230"/>
      <c r="P589" s="230"/>
      <c r="Q589" s="230"/>
      <c r="R589" s="230"/>
      <c r="S589" s="230"/>
      <c r="T589" s="231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2" t="s">
        <v>137</v>
      </c>
      <c r="AU589" s="232" t="s">
        <v>82</v>
      </c>
      <c r="AV589" s="13" t="s">
        <v>80</v>
      </c>
      <c r="AW589" s="13" t="s">
        <v>33</v>
      </c>
      <c r="AX589" s="13" t="s">
        <v>72</v>
      </c>
      <c r="AY589" s="232" t="s">
        <v>126</v>
      </c>
    </row>
    <row r="590" s="14" customFormat="1">
      <c r="A590" s="14"/>
      <c r="B590" s="233"/>
      <c r="C590" s="234"/>
      <c r="D590" s="224" t="s">
        <v>137</v>
      </c>
      <c r="E590" s="235" t="s">
        <v>19</v>
      </c>
      <c r="F590" s="236" t="s">
        <v>564</v>
      </c>
      <c r="G590" s="234"/>
      <c r="H590" s="237">
        <v>74</v>
      </c>
      <c r="I590" s="238"/>
      <c r="J590" s="234"/>
      <c r="K590" s="234"/>
      <c r="L590" s="239"/>
      <c r="M590" s="240"/>
      <c r="N590" s="241"/>
      <c r="O590" s="241"/>
      <c r="P590" s="241"/>
      <c r="Q590" s="241"/>
      <c r="R590" s="241"/>
      <c r="S590" s="241"/>
      <c r="T590" s="242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3" t="s">
        <v>137</v>
      </c>
      <c r="AU590" s="243" t="s">
        <v>82</v>
      </c>
      <c r="AV590" s="14" t="s">
        <v>82</v>
      </c>
      <c r="AW590" s="14" t="s">
        <v>33</v>
      </c>
      <c r="AX590" s="14" t="s">
        <v>80</v>
      </c>
      <c r="AY590" s="243" t="s">
        <v>126</v>
      </c>
    </row>
    <row r="591" s="2" customFormat="1" ht="37.8" customHeight="1">
      <c r="A591" s="38"/>
      <c r="B591" s="39"/>
      <c r="C591" s="204" t="s">
        <v>876</v>
      </c>
      <c r="D591" s="204" t="s">
        <v>128</v>
      </c>
      <c r="E591" s="205" t="s">
        <v>877</v>
      </c>
      <c r="F591" s="206" t="s">
        <v>878</v>
      </c>
      <c r="G591" s="207" t="s">
        <v>267</v>
      </c>
      <c r="H591" s="208">
        <v>144</v>
      </c>
      <c r="I591" s="209"/>
      <c r="J591" s="210">
        <f>ROUND(I591*H591,2)</f>
        <v>0</v>
      </c>
      <c r="K591" s="206" t="s">
        <v>132</v>
      </c>
      <c r="L591" s="44"/>
      <c r="M591" s="211" t="s">
        <v>19</v>
      </c>
      <c r="N591" s="212" t="s">
        <v>43</v>
      </c>
      <c r="O591" s="84"/>
      <c r="P591" s="213">
        <f>O591*H591</f>
        <v>0</v>
      </c>
      <c r="Q591" s="213">
        <v>0</v>
      </c>
      <c r="R591" s="213">
        <f>Q591*H591</f>
        <v>0</v>
      </c>
      <c r="S591" s="213">
        <v>0</v>
      </c>
      <c r="T591" s="214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215" t="s">
        <v>133</v>
      </c>
      <c r="AT591" s="215" t="s">
        <v>128</v>
      </c>
      <c r="AU591" s="215" t="s">
        <v>82</v>
      </c>
      <c r="AY591" s="17" t="s">
        <v>126</v>
      </c>
      <c r="BE591" s="216">
        <f>IF(N591="základní",J591,0)</f>
        <v>0</v>
      </c>
      <c r="BF591" s="216">
        <f>IF(N591="snížená",J591,0)</f>
        <v>0</v>
      </c>
      <c r="BG591" s="216">
        <f>IF(N591="zákl. přenesená",J591,0)</f>
        <v>0</v>
      </c>
      <c r="BH591" s="216">
        <f>IF(N591="sníž. přenesená",J591,0)</f>
        <v>0</v>
      </c>
      <c r="BI591" s="216">
        <f>IF(N591="nulová",J591,0)</f>
        <v>0</v>
      </c>
      <c r="BJ591" s="17" t="s">
        <v>80</v>
      </c>
      <c r="BK591" s="216">
        <f>ROUND(I591*H591,2)</f>
        <v>0</v>
      </c>
      <c r="BL591" s="17" t="s">
        <v>133</v>
      </c>
      <c r="BM591" s="215" t="s">
        <v>879</v>
      </c>
    </row>
    <row r="592" s="2" customFormat="1">
      <c r="A592" s="38"/>
      <c r="B592" s="39"/>
      <c r="C592" s="40"/>
      <c r="D592" s="217" t="s">
        <v>135</v>
      </c>
      <c r="E592" s="40"/>
      <c r="F592" s="218" t="s">
        <v>880</v>
      </c>
      <c r="G592" s="40"/>
      <c r="H592" s="40"/>
      <c r="I592" s="219"/>
      <c r="J592" s="40"/>
      <c r="K592" s="40"/>
      <c r="L592" s="44"/>
      <c r="M592" s="220"/>
      <c r="N592" s="221"/>
      <c r="O592" s="84"/>
      <c r="P592" s="84"/>
      <c r="Q592" s="84"/>
      <c r="R592" s="84"/>
      <c r="S592" s="84"/>
      <c r="T592" s="85"/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T592" s="17" t="s">
        <v>135</v>
      </c>
      <c r="AU592" s="17" t="s">
        <v>82</v>
      </c>
    </row>
    <row r="593" s="13" customFormat="1">
      <c r="A593" s="13"/>
      <c r="B593" s="222"/>
      <c r="C593" s="223"/>
      <c r="D593" s="224" t="s">
        <v>137</v>
      </c>
      <c r="E593" s="225" t="s">
        <v>19</v>
      </c>
      <c r="F593" s="226" t="s">
        <v>274</v>
      </c>
      <c r="G593" s="223"/>
      <c r="H593" s="225" t="s">
        <v>19</v>
      </c>
      <c r="I593" s="227"/>
      <c r="J593" s="223"/>
      <c r="K593" s="223"/>
      <c r="L593" s="228"/>
      <c r="M593" s="229"/>
      <c r="N593" s="230"/>
      <c r="O593" s="230"/>
      <c r="P593" s="230"/>
      <c r="Q593" s="230"/>
      <c r="R593" s="230"/>
      <c r="S593" s="230"/>
      <c r="T593" s="231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2" t="s">
        <v>137</v>
      </c>
      <c r="AU593" s="232" t="s">
        <v>82</v>
      </c>
      <c r="AV593" s="13" t="s">
        <v>80</v>
      </c>
      <c r="AW593" s="13" t="s">
        <v>33</v>
      </c>
      <c r="AX593" s="13" t="s">
        <v>72</v>
      </c>
      <c r="AY593" s="232" t="s">
        <v>126</v>
      </c>
    </row>
    <row r="594" s="14" customFormat="1">
      <c r="A594" s="14"/>
      <c r="B594" s="233"/>
      <c r="C594" s="234"/>
      <c r="D594" s="224" t="s">
        <v>137</v>
      </c>
      <c r="E594" s="235" t="s">
        <v>19</v>
      </c>
      <c r="F594" s="236" t="s">
        <v>275</v>
      </c>
      <c r="G594" s="234"/>
      <c r="H594" s="237">
        <v>144</v>
      </c>
      <c r="I594" s="238"/>
      <c r="J594" s="234"/>
      <c r="K594" s="234"/>
      <c r="L594" s="239"/>
      <c r="M594" s="240"/>
      <c r="N594" s="241"/>
      <c r="O594" s="241"/>
      <c r="P594" s="241"/>
      <c r="Q594" s="241"/>
      <c r="R594" s="241"/>
      <c r="S594" s="241"/>
      <c r="T594" s="242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3" t="s">
        <v>137</v>
      </c>
      <c r="AU594" s="243" t="s">
        <v>82</v>
      </c>
      <c r="AV594" s="14" t="s">
        <v>82</v>
      </c>
      <c r="AW594" s="14" t="s">
        <v>33</v>
      </c>
      <c r="AX594" s="14" t="s">
        <v>80</v>
      </c>
      <c r="AY594" s="243" t="s">
        <v>126</v>
      </c>
    </row>
    <row r="595" s="2" customFormat="1" ht="37.8" customHeight="1">
      <c r="A595" s="38"/>
      <c r="B595" s="39"/>
      <c r="C595" s="204" t="s">
        <v>881</v>
      </c>
      <c r="D595" s="204" t="s">
        <v>128</v>
      </c>
      <c r="E595" s="205" t="s">
        <v>882</v>
      </c>
      <c r="F595" s="206" t="s">
        <v>883</v>
      </c>
      <c r="G595" s="207" t="s">
        <v>131</v>
      </c>
      <c r="H595" s="208">
        <v>70</v>
      </c>
      <c r="I595" s="209"/>
      <c r="J595" s="210">
        <f>ROUND(I595*H595,2)</f>
        <v>0</v>
      </c>
      <c r="K595" s="206" t="s">
        <v>132</v>
      </c>
      <c r="L595" s="44"/>
      <c r="M595" s="211" t="s">
        <v>19</v>
      </c>
      <c r="N595" s="212" t="s">
        <v>43</v>
      </c>
      <c r="O595" s="84"/>
      <c r="P595" s="213">
        <f>O595*H595</f>
        <v>0</v>
      </c>
      <c r="Q595" s="213">
        <v>0</v>
      </c>
      <c r="R595" s="213">
        <f>Q595*H595</f>
        <v>0</v>
      </c>
      <c r="S595" s="213">
        <v>0</v>
      </c>
      <c r="T595" s="214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15" t="s">
        <v>133</v>
      </c>
      <c r="AT595" s="215" t="s">
        <v>128</v>
      </c>
      <c r="AU595" s="215" t="s">
        <v>82</v>
      </c>
      <c r="AY595" s="17" t="s">
        <v>126</v>
      </c>
      <c r="BE595" s="216">
        <f>IF(N595="základní",J595,0)</f>
        <v>0</v>
      </c>
      <c r="BF595" s="216">
        <f>IF(N595="snížená",J595,0)</f>
        <v>0</v>
      </c>
      <c r="BG595" s="216">
        <f>IF(N595="zákl. přenesená",J595,0)</f>
        <v>0</v>
      </c>
      <c r="BH595" s="216">
        <f>IF(N595="sníž. přenesená",J595,0)</f>
        <v>0</v>
      </c>
      <c r="BI595" s="216">
        <f>IF(N595="nulová",J595,0)</f>
        <v>0</v>
      </c>
      <c r="BJ595" s="17" t="s">
        <v>80</v>
      </c>
      <c r="BK595" s="216">
        <f>ROUND(I595*H595,2)</f>
        <v>0</v>
      </c>
      <c r="BL595" s="17" t="s">
        <v>133</v>
      </c>
      <c r="BM595" s="215" t="s">
        <v>884</v>
      </c>
    </row>
    <row r="596" s="2" customFormat="1">
      <c r="A596" s="38"/>
      <c r="B596" s="39"/>
      <c r="C596" s="40"/>
      <c r="D596" s="217" t="s">
        <v>135</v>
      </c>
      <c r="E596" s="40"/>
      <c r="F596" s="218" t="s">
        <v>885</v>
      </c>
      <c r="G596" s="40"/>
      <c r="H596" s="40"/>
      <c r="I596" s="219"/>
      <c r="J596" s="40"/>
      <c r="K596" s="40"/>
      <c r="L596" s="44"/>
      <c r="M596" s="220"/>
      <c r="N596" s="221"/>
      <c r="O596" s="84"/>
      <c r="P596" s="84"/>
      <c r="Q596" s="84"/>
      <c r="R596" s="84"/>
      <c r="S596" s="84"/>
      <c r="T596" s="85"/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T596" s="17" t="s">
        <v>135</v>
      </c>
      <c r="AU596" s="17" t="s">
        <v>82</v>
      </c>
    </row>
    <row r="597" s="13" customFormat="1">
      <c r="A597" s="13"/>
      <c r="B597" s="222"/>
      <c r="C597" s="223"/>
      <c r="D597" s="224" t="s">
        <v>137</v>
      </c>
      <c r="E597" s="225" t="s">
        <v>19</v>
      </c>
      <c r="F597" s="226" t="s">
        <v>148</v>
      </c>
      <c r="G597" s="223"/>
      <c r="H597" s="225" t="s">
        <v>19</v>
      </c>
      <c r="I597" s="227"/>
      <c r="J597" s="223"/>
      <c r="K597" s="223"/>
      <c r="L597" s="228"/>
      <c r="M597" s="229"/>
      <c r="N597" s="230"/>
      <c r="O597" s="230"/>
      <c r="P597" s="230"/>
      <c r="Q597" s="230"/>
      <c r="R597" s="230"/>
      <c r="S597" s="230"/>
      <c r="T597" s="231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2" t="s">
        <v>137</v>
      </c>
      <c r="AU597" s="232" t="s">
        <v>82</v>
      </c>
      <c r="AV597" s="13" t="s">
        <v>80</v>
      </c>
      <c r="AW597" s="13" t="s">
        <v>33</v>
      </c>
      <c r="AX597" s="13" t="s">
        <v>72</v>
      </c>
      <c r="AY597" s="232" t="s">
        <v>126</v>
      </c>
    </row>
    <row r="598" s="14" customFormat="1">
      <c r="A598" s="14"/>
      <c r="B598" s="233"/>
      <c r="C598" s="234"/>
      <c r="D598" s="224" t="s">
        <v>137</v>
      </c>
      <c r="E598" s="235" t="s">
        <v>19</v>
      </c>
      <c r="F598" s="236" t="s">
        <v>149</v>
      </c>
      <c r="G598" s="234"/>
      <c r="H598" s="237">
        <v>70</v>
      </c>
      <c r="I598" s="238"/>
      <c r="J598" s="234"/>
      <c r="K598" s="234"/>
      <c r="L598" s="239"/>
      <c r="M598" s="240"/>
      <c r="N598" s="241"/>
      <c r="O598" s="241"/>
      <c r="P598" s="241"/>
      <c r="Q598" s="241"/>
      <c r="R598" s="241"/>
      <c r="S598" s="241"/>
      <c r="T598" s="242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3" t="s">
        <v>137</v>
      </c>
      <c r="AU598" s="243" t="s">
        <v>82</v>
      </c>
      <c r="AV598" s="14" t="s">
        <v>82</v>
      </c>
      <c r="AW598" s="14" t="s">
        <v>33</v>
      </c>
      <c r="AX598" s="14" t="s">
        <v>80</v>
      </c>
      <c r="AY598" s="243" t="s">
        <v>126</v>
      </c>
    </row>
    <row r="599" s="12" customFormat="1" ht="22.8" customHeight="1">
      <c r="A599" s="12"/>
      <c r="B599" s="188"/>
      <c r="C599" s="189"/>
      <c r="D599" s="190" t="s">
        <v>71</v>
      </c>
      <c r="E599" s="202" t="s">
        <v>886</v>
      </c>
      <c r="F599" s="202" t="s">
        <v>887</v>
      </c>
      <c r="G599" s="189"/>
      <c r="H599" s="189"/>
      <c r="I599" s="192"/>
      <c r="J599" s="203">
        <f>BK599</f>
        <v>0</v>
      </c>
      <c r="K599" s="189"/>
      <c r="L599" s="194"/>
      <c r="M599" s="195"/>
      <c r="N599" s="196"/>
      <c r="O599" s="196"/>
      <c r="P599" s="197">
        <f>SUM(P600:P612)</f>
        <v>0</v>
      </c>
      <c r="Q599" s="196"/>
      <c r="R599" s="197">
        <f>SUM(R600:R612)</f>
        <v>0</v>
      </c>
      <c r="S599" s="196"/>
      <c r="T599" s="198">
        <f>SUM(T600:T612)</f>
        <v>0</v>
      </c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R599" s="199" t="s">
        <v>80</v>
      </c>
      <c r="AT599" s="200" t="s">
        <v>71</v>
      </c>
      <c r="AU599" s="200" t="s">
        <v>80</v>
      </c>
      <c r="AY599" s="199" t="s">
        <v>126</v>
      </c>
      <c r="BK599" s="201">
        <f>SUM(BK600:BK612)</f>
        <v>0</v>
      </c>
    </row>
    <row r="600" s="2" customFormat="1" ht="24.15" customHeight="1">
      <c r="A600" s="38"/>
      <c r="B600" s="39"/>
      <c r="C600" s="204" t="s">
        <v>888</v>
      </c>
      <c r="D600" s="204" t="s">
        <v>128</v>
      </c>
      <c r="E600" s="205" t="s">
        <v>889</v>
      </c>
      <c r="F600" s="206" t="s">
        <v>890</v>
      </c>
      <c r="G600" s="207" t="s">
        <v>347</v>
      </c>
      <c r="H600" s="208">
        <v>0.044999999999999998</v>
      </c>
      <c r="I600" s="209"/>
      <c r="J600" s="210">
        <f>ROUND(I600*H600,2)</f>
        <v>0</v>
      </c>
      <c r="K600" s="206" t="s">
        <v>132</v>
      </c>
      <c r="L600" s="44"/>
      <c r="M600" s="211" t="s">
        <v>19</v>
      </c>
      <c r="N600" s="212" t="s">
        <v>43</v>
      </c>
      <c r="O600" s="84"/>
      <c r="P600" s="213">
        <f>O600*H600</f>
        <v>0</v>
      </c>
      <c r="Q600" s="213">
        <v>0</v>
      </c>
      <c r="R600" s="213">
        <f>Q600*H600</f>
        <v>0</v>
      </c>
      <c r="S600" s="213">
        <v>0</v>
      </c>
      <c r="T600" s="214">
        <f>S600*H600</f>
        <v>0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215" t="s">
        <v>133</v>
      </c>
      <c r="AT600" s="215" t="s">
        <v>128</v>
      </c>
      <c r="AU600" s="215" t="s">
        <v>82</v>
      </c>
      <c r="AY600" s="17" t="s">
        <v>126</v>
      </c>
      <c r="BE600" s="216">
        <f>IF(N600="základní",J600,0)</f>
        <v>0</v>
      </c>
      <c r="BF600" s="216">
        <f>IF(N600="snížená",J600,0)</f>
        <v>0</v>
      </c>
      <c r="BG600" s="216">
        <f>IF(N600="zákl. přenesená",J600,0)</f>
        <v>0</v>
      </c>
      <c r="BH600" s="216">
        <f>IF(N600="sníž. přenesená",J600,0)</f>
        <v>0</v>
      </c>
      <c r="BI600" s="216">
        <f>IF(N600="nulová",J600,0)</f>
        <v>0</v>
      </c>
      <c r="BJ600" s="17" t="s">
        <v>80</v>
      </c>
      <c r="BK600" s="216">
        <f>ROUND(I600*H600,2)</f>
        <v>0</v>
      </c>
      <c r="BL600" s="17" t="s">
        <v>133</v>
      </c>
      <c r="BM600" s="215" t="s">
        <v>891</v>
      </c>
    </row>
    <row r="601" s="2" customFormat="1">
      <c r="A601" s="38"/>
      <c r="B601" s="39"/>
      <c r="C601" s="40"/>
      <c r="D601" s="217" t="s">
        <v>135</v>
      </c>
      <c r="E601" s="40"/>
      <c r="F601" s="218" t="s">
        <v>892</v>
      </c>
      <c r="G601" s="40"/>
      <c r="H601" s="40"/>
      <c r="I601" s="219"/>
      <c r="J601" s="40"/>
      <c r="K601" s="40"/>
      <c r="L601" s="44"/>
      <c r="M601" s="220"/>
      <c r="N601" s="221"/>
      <c r="O601" s="84"/>
      <c r="P601" s="84"/>
      <c r="Q601" s="84"/>
      <c r="R601" s="84"/>
      <c r="S601" s="84"/>
      <c r="T601" s="85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T601" s="17" t="s">
        <v>135</v>
      </c>
      <c r="AU601" s="17" t="s">
        <v>82</v>
      </c>
    </row>
    <row r="602" s="2" customFormat="1" ht="24.15" customHeight="1">
      <c r="A602" s="38"/>
      <c r="B602" s="39"/>
      <c r="C602" s="204" t="s">
        <v>893</v>
      </c>
      <c r="D602" s="204" t="s">
        <v>128</v>
      </c>
      <c r="E602" s="205" t="s">
        <v>894</v>
      </c>
      <c r="F602" s="206" t="s">
        <v>895</v>
      </c>
      <c r="G602" s="207" t="s">
        <v>347</v>
      </c>
      <c r="H602" s="208">
        <v>1955.722</v>
      </c>
      <c r="I602" s="209"/>
      <c r="J602" s="210">
        <f>ROUND(I602*H602,2)</f>
        <v>0</v>
      </c>
      <c r="K602" s="206" t="s">
        <v>132</v>
      </c>
      <c r="L602" s="44"/>
      <c r="M602" s="211" t="s">
        <v>19</v>
      </c>
      <c r="N602" s="212" t="s">
        <v>43</v>
      </c>
      <c r="O602" s="84"/>
      <c r="P602" s="213">
        <f>O602*H602</f>
        <v>0</v>
      </c>
      <c r="Q602" s="213">
        <v>0</v>
      </c>
      <c r="R602" s="213">
        <f>Q602*H602</f>
        <v>0</v>
      </c>
      <c r="S602" s="213">
        <v>0</v>
      </c>
      <c r="T602" s="214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15" t="s">
        <v>133</v>
      </c>
      <c r="AT602" s="215" t="s">
        <v>128</v>
      </c>
      <c r="AU602" s="215" t="s">
        <v>82</v>
      </c>
      <c r="AY602" s="17" t="s">
        <v>126</v>
      </c>
      <c r="BE602" s="216">
        <f>IF(N602="základní",J602,0)</f>
        <v>0</v>
      </c>
      <c r="BF602" s="216">
        <f>IF(N602="snížená",J602,0)</f>
        <v>0</v>
      </c>
      <c r="BG602" s="216">
        <f>IF(N602="zákl. přenesená",J602,0)</f>
        <v>0</v>
      </c>
      <c r="BH602" s="216">
        <f>IF(N602="sníž. přenesená",J602,0)</f>
        <v>0</v>
      </c>
      <c r="BI602" s="216">
        <f>IF(N602="nulová",J602,0)</f>
        <v>0</v>
      </c>
      <c r="BJ602" s="17" t="s">
        <v>80</v>
      </c>
      <c r="BK602" s="216">
        <f>ROUND(I602*H602,2)</f>
        <v>0</v>
      </c>
      <c r="BL602" s="17" t="s">
        <v>133</v>
      </c>
      <c r="BM602" s="215" t="s">
        <v>896</v>
      </c>
    </row>
    <row r="603" s="2" customFormat="1">
      <c r="A603" s="38"/>
      <c r="B603" s="39"/>
      <c r="C603" s="40"/>
      <c r="D603" s="217" t="s">
        <v>135</v>
      </c>
      <c r="E603" s="40"/>
      <c r="F603" s="218" t="s">
        <v>897</v>
      </c>
      <c r="G603" s="40"/>
      <c r="H603" s="40"/>
      <c r="I603" s="219"/>
      <c r="J603" s="40"/>
      <c r="K603" s="40"/>
      <c r="L603" s="44"/>
      <c r="M603" s="220"/>
      <c r="N603" s="221"/>
      <c r="O603" s="84"/>
      <c r="P603" s="84"/>
      <c r="Q603" s="84"/>
      <c r="R603" s="84"/>
      <c r="S603" s="84"/>
      <c r="T603" s="85"/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T603" s="17" t="s">
        <v>135</v>
      </c>
      <c r="AU603" s="17" t="s">
        <v>82</v>
      </c>
    </row>
    <row r="604" s="2" customFormat="1" ht="24.15" customHeight="1">
      <c r="A604" s="38"/>
      <c r="B604" s="39"/>
      <c r="C604" s="204" t="s">
        <v>898</v>
      </c>
      <c r="D604" s="204" t="s">
        <v>128</v>
      </c>
      <c r="E604" s="205" t="s">
        <v>899</v>
      </c>
      <c r="F604" s="206" t="s">
        <v>900</v>
      </c>
      <c r="G604" s="207" t="s">
        <v>347</v>
      </c>
      <c r="H604" s="208">
        <v>7822.8879999999999</v>
      </c>
      <c r="I604" s="209"/>
      <c r="J604" s="210">
        <f>ROUND(I604*H604,2)</f>
        <v>0</v>
      </c>
      <c r="K604" s="206" t="s">
        <v>132</v>
      </c>
      <c r="L604" s="44"/>
      <c r="M604" s="211" t="s">
        <v>19</v>
      </c>
      <c r="N604" s="212" t="s">
        <v>43</v>
      </c>
      <c r="O604" s="84"/>
      <c r="P604" s="213">
        <f>O604*H604</f>
        <v>0</v>
      </c>
      <c r="Q604" s="213">
        <v>0</v>
      </c>
      <c r="R604" s="213">
        <f>Q604*H604</f>
        <v>0</v>
      </c>
      <c r="S604" s="213">
        <v>0</v>
      </c>
      <c r="T604" s="214">
        <f>S604*H604</f>
        <v>0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215" t="s">
        <v>133</v>
      </c>
      <c r="AT604" s="215" t="s">
        <v>128</v>
      </c>
      <c r="AU604" s="215" t="s">
        <v>82</v>
      </c>
      <c r="AY604" s="17" t="s">
        <v>126</v>
      </c>
      <c r="BE604" s="216">
        <f>IF(N604="základní",J604,0)</f>
        <v>0</v>
      </c>
      <c r="BF604" s="216">
        <f>IF(N604="snížená",J604,0)</f>
        <v>0</v>
      </c>
      <c r="BG604" s="216">
        <f>IF(N604="zákl. přenesená",J604,0)</f>
        <v>0</v>
      </c>
      <c r="BH604" s="216">
        <f>IF(N604="sníž. přenesená",J604,0)</f>
        <v>0</v>
      </c>
      <c r="BI604" s="216">
        <f>IF(N604="nulová",J604,0)</f>
        <v>0</v>
      </c>
      <c r="BJ604" s="17" t="s">
        <v>80</v>
      </c>
      <c r="BK604" s="216">
        <f>ROUND(I604*H604,2)</f>
        <v>0</v>
      </c>
      <c r="BL604" s="17" t="s">
        <v>133</v>
      </c>
      <c r="BM604" s="215" t="s">
        <v>901</v>
      </c>
    </row>
    <row r="605" s="2" customFormat="1">
      <c r="A605" s="38"/>
      <c r="B605" s="39"/>
      <c r="C605" s="40"/>
      <c r="D605" s="217" t="s">
        <v>135</v>
      </c>
      <c r="E605" s="40"/>
      <c r="F605" s="218" t="s">
        <v>902</v>
      </c>
      <c r="G605" s="40"/>
      <c r="H605" s="40"/>
      <c r="I605" s="219"/>
      <c r="J605" s="40"/>
      <c r="K605" s="40"/>
      <c r="L605" s="44"/>
      <c r="M605" s="220"/>
      <c r="N605" s="221"/>
      <c r="O605" s="84"/>
      <c r="P605" s="84"/>
      <c r="Q605" s="84"/>
      <c r="R605" s="84"/>
      <c r="S605" s="84"/>
      <c r="T605" s="85"/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T605" s="17" t="s">
        <v>135</v>
      </c>
      <c r="AU605" s="17" t="s">
        <v>82</v>
      </c>
    </row>
    <row r="606" s="14" customFormat="1">
      <c r="A606" s="14"/>
      <c r="B606" s="233"/>
      <c r="C606" s="234"/>
      <c r="D606" s="224" t="s">
        <v>137</v>
      </c>
      <c r="E606" s="234"/>
      <c r="F606" s="236" t="s">
        <v>903</v>
      </c>
      <c r="G606" s="234"/>
      <c r="H606" s="237">
        <v>7822.8879999999999</v>
      </c>
      <c r="I606" s="238"/>
      <c r="J606" s="234"/>
      <c r="K606" s="234"/>
      <c r="L606" s="239"/>
      <c r="M606" s="240"/>
      <c r="N606" s="241"/>
      <c r="O606" s="241"/>
      <c r="P606" s="241"/>
      <c r="Q606" s="241"/>
      <c r="R606" s="241"/>
      <c r="S606" s="241"/>
      <c r="T606" s="242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3" t="s">
        <v>137</v>
      </c>
      <c r="AU606" s="243" t="s">
        <v>82</v>
      </c>
      <c r="AV606" s="14" t="s">
        <v>82</v>
      </c>
      <c r="AW606" s="14" t="s">
        <v>4</v>
      </c>
      <c r="AX606" s="14" t="s">
        <v>80</v>
      </c>
      <c r="AY606" s="243" t="s">
        <v>126</v>
      </c>
    </row>
    <row r="607" s="2" customFormat="1" ht="24.15" customHeight="1">
      <c r="A607" s="38"/>
      <c r="B607" s="39"/>
      <c r="C607" s="204" t="s">
        <v>904</v>
      </c>
      <c r="D607" s="204" t="s">
        <v>128</v>
      </c>
      <c r="E607" s="205" t="s">
        <v>905</v>
      </c>
      <c r="F607" s="206" t="s">
        <v>906</v>
      </c>
      <c r="G607" s="207" t="s">
        <v>347</v>
      </c>
      <c r="H607" s="208">
        <v>281.38299999999998</v>
      </c>
      <c r="I607" s="209"/>
      <c r="J607" s="210">
        <f>ROUND(I607*H607,2)</f>
        <v>0</v>
      </c>
      <c r="K607" s="206" t="s">
        <v>132</v>
      </c>
      <c r="L607" s="44"/>
      <c r="M607" s="211" t="s">
        <v>19</v>
      </c>
      <c r="N607" s="212" t="s">
        <v>43</v>
      </c>
      <c r="O607" s="84"/>
      <c r="P607" s="213">
        <f>O607*H607</f>
        <v>0</v>
      </c>
      <c r="Q607" s="213">
        <v>0</v>
      </c>
      <c r="R607" s="213">
        <f>Q607*H607</f>
        <v>0</v>
      </c>
      <c r="S607" s="213">
        <v>0</v>
      </c>
      <c r="T607" s="214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15" t="s">
        <v>133</v>
      </c>
      <c r="AT607" s="215" t="s">
        <v>128</v>
      </c>
      <c r="AU607" s="215" t="s">
        <v>82</v>
      </c>
      <c r="AY607" s="17" t="s">
        <v>126</v>
      </c>
      <c r="BE607" s="216">
        <f>IF(N607="základní",J607,0)</f>
        <v>0</v>
      </c>
      <c r="BF607" s="216">
        <f>IF(N607="snížená",J607,0)</f>
        <v>0</v>
      </c>
      <c r="BG607" s="216">
        <f>IF(N607="zákl. přenesená",J607,0)</f>
        <v>0</v>
      </c>
      <c r="BH607" s="216">
        <f>IF(N607="sníž. přenesená",J607,0)</f>
        <v>0</v>
      </c>
      <c r="BI607" s="216">
        <f>IF(N607="nulová",J607,0)</f>
        <v>0</v>
      </c>
      <c r="BJ607" s="17" t="s">
        <v>80</v>
      </c>
      <c r="BK607" s="216">
        <f>ROUND(I607*H607,2)</f>
        <v>0</v>
      </c>
      <c r="BL607" s="17" t="s">
        <v>133</v>
      </c>
      <c r="BM607" s="215" t="s">
        <v>907</v>
      </c>
    </row>
    <row r="608" s="2" customFormat="1">
      <c r="A608" s="38"/>
      <c r="B608" s="39"/>
      <c r="C608" s="40"/>
      <c r="D608" s="217" t="s">
        <v>135</v>
      </c>
      <c r="E608" s="40"/>
      <c r="F608" s="218" t="s">
        <v>908</v>
      </c>
      <c r="G608" s="40"/>
      <c r="H608" s="40"/>
      <c r="I608" s="219"/>
      <c r="J608" s="40"/>
      <c r="K608" s="40"/>
      <c r="L608" s="44"/>
      <c r="M608" s="220"/>
      <c r="N608" s="221"/>
      <c r="O608" s="84"/>
      <c r="P608" s="84"/>
      <c r="Q608" s="84"/>
      <c r="R608" s="84"/>
      <c r="S608" s="84"/>
      <c r="T608" s="85"/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T608" s="17" t="s">
        <v>135</v>
      </c>
      <c r="AU608" s="17" t="s">
        <v>82</v>
      </c>
    </row>
    <row r="609" s="2" customFormat="1" ht="24.15" customHeight="1">
      <c r="A609" s="38"/>
      <c r="B609" s="39"/>
      <c r="C609" s="204" t="s">
        <v>909</v>
      </c>
      <c r="D609" s="204" t="s">
        <v>128</v>
      </c>
      <c r="E609" s="205" t="s">
        <v>910</v>
      </c>
      <c r="F609" s="206" t="s">
        <v>346</v>
      </c>
      <c r="G609" s="207" t="s">
        <v>347</v>
      </c>
      <c r="H609" s="208">
        <v>1066.5750000000001</v>
      </c>
      <c r="I609" s="209"/>
      <c r="J609" s="210">
        <f>ROUND(I609*H609,2)</f>
        <v>0</v>
      </c>
      <c r="K609" s="206" t="s">
        <v>132</v>
      </c>
      <c r="L609" s="44"/>
      <c r="M609" s="211" t="s">
        <v>19</v>
      </c>
      <c r="N609" s="212" t="s">
        <v>43</v>
      </c>
      <c r="O609" s="84"/>
      <c r="P609" s="213">
        <f>O609*H609</f>
        <v>0</v>
      </c>
      <c r="Q609" s="213">
        <v>0</v>
      </c>
      <c r="R609" s="213">
        <f>Q609*H609</f>
        <v>0</v>
      </c>
      <c r="S609" s="213">
        <v>0</v>
      </c>
      <c r="T609" s="214">
        <f>S609*H609</f>
        <v>0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215" t="s">
        <v>133</v>
      </c>
      <c r="AT609" s="215" t="s">
        <v>128</v>
      </c>
      <c r="AU609" s="215" t="s">
        <v>82</v>
      </c>
      <c r="AY609" s="17" t="s">
        <v>126</v>
      </c>
      <c r="BE609" s="216">
        <f>IF(N609="základní",J609,0)</f>
        <v>0</v>
      </c>
      <c r="BF609" s="216">
        <f>IF(N609="snížená",J609,0)</f>
        <v>0</v>
      </c>
      <c r="BG609" s="216">
        <f>IF(N609="zákl. přenesená",J609,0)</f>
        <v>0</v>
      </c>
      <c r="BH609" s="216">
        <f>IF(N609="sníž. přenesená",J609,0)</f>
        <v>0</v>
      </c>
      <c r="BI609" s="216">
        <f>IF(N609="nulová",J609,0)</f>
        <v>0</v>
      </c>
      <c r="BJ609" s="17" t="s">
        <v>80</v>
      </c>
      <c r="BK609" s="216">
        <f>ROUND(I609*H609,2)</f>
        <v>0</v>
      </c>
      <c r="BL609" s="17" t="s">
        <v>133</v>
      </c>
      <c r="BM609" s="215" t="s">
        <v>911</v>
      </c>
    </row>
    <row r="610" s="2" customFormat="1">
      <c r="A610" s="38"/>
      <c r="B610" s="39"/>
      <c r="C610" s="40"/>
      <c r="D610" s="217" t="s">
        <v>135</v>
      </c>
      <c r="E610" s="40"/>
      <c r="F610" s="218" t="s">
        <v>912</v>
      </c>
      <c r="G610" s="40"/>
      <c r="H610" s="40"/>
      <c r="I610" s="219"/>
      <c r="J610" s="40"/>
      <c r="K610" s="40"/>
      <c r="L610" s="44"/>
      <c r="M610" s="220"/>
      <c r="N610" s="221"/>
      <c r="O610" s="84"/>
      <c r="P610" s="84"/>
      <c r="Q610" s="84"/>
      <c r="R610" s="84"/>
      <c r="S610" s="84"/>
      <c r="T610" s="85"/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T610" s="17" t="s">
        <v>135</v>
      </c>
      <c r="AU610" s="17" t="s">
        <v>82</v>
      </c>
    </row>
    <row r="611" s="2" customFormat="1" ht="24.15" customHeight="1">
      <c r="A611" s="38"/>
      <c r="B611" s="39"/>
      <c r="C611" s="204" t="s">
        <v>913</v>
      </c>
      <c r="D611" s="204" t="s">
        <v>128</v>
      </c>
      <c r="E611" s="205" t="s">
        <v>914</v>
      </c>
      <c r="F611" s="206" t="s">
        <v>915</v>
      </c>
      <c r="G611" s="207" t="s">
        <v>347</v>
      </c>
      <c r="H611" s="208">
        <v>588.62900000000002</v>
      </c>
      <c r="I611" s="209"/>
      <c r="J611" s="210">
        <f>ROUND(I611*H611,2)</f>
        <v>0</v>
      </c>
      <c r="K611" s="206" t="s">
        <v>132</v>
      </c>
      <c r="L611" s="44"/>
      <c r="M611" s="211" t="s">
        <v>19</v>
      </c>
      <c r="N611" s="212" t="s">
        <v>43</v>
      </c>
      <c r="O611" s="84"/>
      <c r="P611" s="213">
        <f>O611*H611</f>
        <v>0</v>
      </c>
      <c r="Q611" s="213">
        <v>0</v>
      </c>
      <c r="R611" s="213">
        <f>Q611*H611</f>
        <v>0</v>
      </c>
      <c r="S611" s="213">
        <v>0</v>
      </c>
      <c r="T611" s="214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15" t="s">
        <v>133</v>
      </c>
      <c r="AT611" s="215" t="s">
        <v>128</v>
      </c>
      <c r="AU611" s="215" t="s">
        <v>82</v>
      </c>
      <c r="AY611" s="17" t="s">
        <v>126</v>
      </c>
      <c r="BE611" s="216">
        <f>IF(N611="základní",J611,0)</f>
        <v>0</v>
      </c>
      <c r="BF611" s="216">
        <f>IF(N611="snížená",J611,0)</f>
        <v>0</v>
      </c>
      <c r="BG611" s="216">
        <f>IF(N611="zákl. přenesená",J611,0)</f>
        <v>0</v>
      </c>
      <c r="BH611" s="216">
        <f>IF(N611="sníž. přenesená",J611,0)</f>
        <v>0</v>
      </c>
      <c r="BI611" s="216">
        <f>IF(N611="nulová",J611,0)</f>
        <v>0</v>
      </c>
      <c r="BJ611" s="17" t="s">
        <v>80</v>
      </c>
      <c r="BK611" s="216">
        <f>ROUND(I611*H611,2)</f>
        <v>0</v>
      </c>
      <c r="BL611" s="17" t="s">
        <v>133</v>
      </c>
      <c r="BM611" s="215" t="s">
        <v>916</v>
      </c>
    </row>
    <row r="612" s="2" customFormat="1">
      <c r="A612" s="38"/>
      <c r="B612" s="39"/>
      <c r="C612" s="40"/>
      <c r="D612" s="217" t="s">
        <v>135</v>
      </c>
      <c r="E612" s="40"/>
      <c r="F612" s="218" t="s">
        <v>917</v>
      </c>
      <c r="G612" s="40"/>
      <c r="H612" s="40"/>
      <c r="I612" s="219"/>
      <c r="J612" s="40"/>
      <c r="K612" s="40"/>
      <c r="L612" s="44"/>
      <c r="M612" s="220"/>
      <c r="N612" s="221"/>
      <c r="O612" s="84"/>
      <c r="P612" s="84"/>
      <c r="Q612" s="84"/>
      <c r="R612" s="84"/>
      <c r="S612" s="84"/>
      <c r="T612" s="85"/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T612" s="17" t="s">
        <v>135</v>
      </c>
      <c r="AU612" s="17" t="s">
        <v>82</v>
      </c>
    </row>
    <row r="613" s="12" customFormat="1" ht="22.8" customHeight="1">
      <c r="A613" s="12"/>
      <c r="B613" s="188"/>
      <c r="C613" s="189"/>
      <c r="D613" s="190" t="s">
        <v>71</v>
      </c>
      <c r="E613" s="202" t="s">
        <v>918</v>
      </c>
      <c r="F613" s="202" t="s">
        <v>919</v>
      </c>
      <c r="G613" s="189"/>
      <c r="H613" s="189"/>
      <c r="I613" s="192"/>
      <c r="J613" s="203">
        <f>BK613</f>
        <v>0</v>
      </c>
      <c r="K613" s="189"/>
      <c r="L613" s="194"/>
      <c r="M613" s="195"/>
      <c r="N613" s="196"/>
      <c r="O613" s="196"/>
      <c r="P613" s="197">
        <f>SUM(P614:P615)</f>
        <v>0</v>
      </c>
      <c r="Q613" s="196"/>
      <c r="R613" s="197">
        <f>SUM(R614:R615)</f>
        <v>0</v>
      </c>
      <c r="S613" s="196"/>
      <c r="T613" s="198">
        <f>SUM(T614:T615)</f>
        <v>0</v>
      </c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R613" s="199" t="s">
        <v>80</v>
      </c>
      <c r="AT613" s="200" t="s">
        <v>71</v>
      </c>
      <c r="AU613" s="200" t="s">
        <v>80</v>
      </c>
      <c r="AY613" s="199" t="s">
        <v>126</v>
      </c>
      <c r="BK613" s="201">
        <f>SUM(BK614:BK615)</f>
        <v>0</v>
      </c>
    </row>
    <row r="614" s="2" customFormat="1" ht="24.15" customHeight="1">
      <c r="A614" s="38"/>
      <c r="B614" s="39"/>
      <c r="C614" s="204" t="s">
        <v>641</v>
      </c>
      <c r="D614" s="204" t="s">
        <v>128</v>
      </c>
      <c r="E614" s="205" t="s">
        <v>920</v>
      </c>
      <c r="F614" s="206" t="s">
        <v>921</v>
      </c>
      <c r="G614" s="207" t="s">
        <v>347</v>
      </c>
      <c r="H614" s="208">
        <v>348.53199999999998</v>
      </c>
      <c r="I614" s="209"/>
      <c r="J614" s="210">
        <f>ROUND(I614*H614,2)</f>
        <v>0</v>
      </c>
      <c r="K614" s="206" t="s">
        <v>132</v>
      </c>
      <c r="L614" s="44"/>
      <c r="M614" s="211" t="s">
        <v>19</v>
      </c>
      <c r="N614" s="212" t="s">
        <v>43</v>
      </c>
      <c r="O614" s="84"/>
      <c r="P614" s="213">
        <f>O614*H614</f>
        <v>0</v>
      </c>
      <c r="Q614" s="213">
        <v>0</v>
      </c>
      <c r="R614" s="213">
        <f>Q614*H614</f>
        <v>0</v>
      </c>
      <c r="S614" s="213">
        <v>0</v>
      </c>
      <c r="T614" s="214">
        <f>S614*H614</f>
        <v>0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215" t="s">
        <v>133</v>
      </c>
      <c r="AT614" s="215" t="s">
        <v>128</v>
      </c>
      <c r="AU614" s="215" t="s">
        <v>82</v>
      </c>
      <c r="AY614" s="17" t="s">
        <v>126</v>
      </c>
      <c r="BE614" s="216">
        <f>IF(N614="základní",J614,0)</f>
        <v>0</v>
      </c>
      <c r="BF614" s="216">
        <f>IF(N614="snížená",J614,0)</f>
        <v>0</v>
      </c>
      <c r="BG614" s="216">
        <f>IF(N614="zákl. přenesená",J614,0)</f>
        <v>0</v>
      </c>
      <c r="BH614" s="216">
        <f>IF(N614="sníž. přenesená",J614,0)</f>
        <v>0</v>
      </c>
      <c r="BI614" s="216">
        <f>IF(N614="nulová",J614,0)</f>
        <v>0</v>
      </c>
      <c r="BJ614" s="17" t="s">
        <v>80</v>
      </c>
      <c r="BK614" s="216">
        <f>ROUND(I614*H614,2)</f>
        <v>0</v>
      </c>
      <c r="BL614" s="17" t="s">
        <v>133</v>
      </c>
      <c r="BM614" s="215" t="s">
        <v>922</v>
      </c>
    </row>
    <row r="615" s="2" customFormat="1">
      <c r="A615" s="38"/>
      <c r="B615" s="39"/>
      <c r="C615" s="40"/>
      <c r="D615" s="217" t="s">
        <v>135</v>
      </c>
      <c r="E615" s="40"/>
      <c r="F615" s="218" t="s">
        <v>923</v>
      </c>
      <c r="G615" s="40"/>
      <c r="H615" s="40"/>
      <c r="I615" s="219"/>
      <c r="J615" s="40"/>
      <c r="K615" s="40"/>
      <c r="L615" s="44"/>
      <c r="M615" s="266"/>
      <c r="N615" s="267"/>
      <c r="O615" s="268"/>
      <c r="P615" s="268"/>
      <c r="Q615" s="268"/>
      <c r="R615" s="268"/>
      <c r="S615" s="268"/>
      <c r="T615" s="269"/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T615" s="17" t="s">
        <v>135</v>
      </c>
      <c r="AU615" s="17" t="s">
        <v>82</v>
      </c>
    </row>
    <row r="616" s="2" customFormat="1" ht="6.96" customHeight="1">
      <c r="A616" s="38"/>
      <c r="B616" s="59"/>
      <c r="C616" s="60"/>
      <c r="D616" s="60"/>
      <c r="E616" s="60"/>
      <c r="F616" s="60"/>
      <c r="G616" s="60"/>
      <c r="H616" s="60"/>
      <c r="I616" s="60"/>
      <c r="J616" s="60"/>
      <c r="K616" s="60"/>
      <c r="L616" s="44"/>
      <c r="M616" s="38"/>
      <c r="O616" s="38"/>
      <c r="P616" s="38"/>
      <c r="Q616" s="38"/>
      <c r="R616" s="38"/>
      <c r="S616" s="38"/>
      <c r="T616" s="38"/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</row>
  </sheetData>
  <sheetProtection sheet="1" autoFilter="0" formatColumns="0" formatRows="0" objects="1" scenarios="1" spinCount="100000" saltValue="DbkCm1g9Z3R7g02C4XlXpIU2UN1pQvQd5TcTB9mCZ78ZtrCZ5AlzwU2CvOlllP8YyI4m057ELoZc2R6wCp1xbw==" hashValue="GQJ8yG6Vf4fDa+59axbgApEmWPV4we7UOVZi7gtCUkgs5rxWnYGhya8bxcvK7t/QRZZEpbnGMjoA1f8wKlSDkQ==" algorithmName="SHA-512" password="CC35"/>
  <autoFilter ref="C89:K615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3_02/111251101"/>
    <hyperlink ref="F105" r:id="rId2" display="https://podminky.urs.cz/item/CS_URS_2023_02/113106121"/>
    <hyperlink ref="F109" r:id="rId3" display="https://podminky.urs.cz/item/CS_URS_2023_02/113106132"/>
    <hyperlink ref="F113" r:id="rId4" display="https://podminky.urs.cz/item/CS_URS_2023_02/113106133"/>
    <hyperlink ref="F118" r:id="rId5" display="https://podminky.urs.cz/item/CS_URS_2023_02/113107161"/>
    <hyperlink ref="F123" r:id="rId6" display="https://podminky.urs.cz/item/CS_URS_2023_02/113107222"/>
    <hyperlink ref="F128" r:id="rId7" display="https://podminky.urs.cz/item/CS_URS_2023_02/113107223"/>
    <hyperlink ref="F133" r:id="rId8" display="https://podminky.urs.cz/item/CS_URS_2023_02/113107224"/>
    <hyperlink ref="F138" r:id="rId9" display="https://podminky.urs.cz/item/CS_URS_2023_02/113107232"/>
    <hyperlink ref="F143" r:id="rId10" display="https://podminky.urs.cz/item/CS_URS_2023_02/113107242"/>
    <hyperlink ref="F151" r:id="rId11" display="https://podminky.urs.cz/item/CS_URS_2023_02/113107321"/>
    <hyperlink ref="F155" r:id="rId12" display="https://podminky.urs.cz/item/CS_URS_2023_02/113107322"/>
    <hyperlink ref="F160" r:id="rId13" display="https://podminky.urs.cz/item/CS_URS_2023_02/113107323"/>
    <hyperlink ref="F169" r:id="rId14" display="https://podminky.urs.cz/item/CS_URS_2023_02/113107330"/>
    <hyperlink ref="F176" r:id="rId15" display="https://podminky.urs.cz/item/CS_URS_2023_02/113107331"/>
    <hyperlink ref="F186" r:id="rId16" display="https://podminky.urs.cz/item/CS_URS_2023_02/113154122"/>
    <hyperlink ref="F190" r:id="rId17" display="https://podminky.urs.cz/item/CS_URS_2023_02/113154123"/>
    <hyperlink ref="F197" r:id="rId18" display="https://podminky.urs.cz/item/CS_URS_2023_02/113154363"/>
    <hyperlink ref="F201" r:id="rId19" display="https://podminky.urs.cz/item/CS_URS_2023_02/113201112"/>
    <hyperlink ref="F208" r:id="rId20" display="https://podminky.urs.cz/item/CS_URS_2023_02/113202111"/>
    <hyperlink ref="F212" r:id="rId21" display="https://podminky.urs.cz/item/CS_URS_2023_02/121151103"/>
    <hyperlink ref="F216" r:id="rId22" display="https://podminky.urs.cz/item/CS_URS_2023_02/121151113"/>
    <hyperlink ref="F220" r:id="rId23" display="https://podminky.urs.cz/item/CS_URS_2023_02/122251101"/>
    <hyperlink ref="F224" r:id="rId24" display="https://podminky.urs.cz/item/CS_URS_2023_02/122351104"/>
    <hyperlink ref="F228" r:id="rId25" display="https://podminky.urs.cz/item/CS_URS_2023_02/132351251"/>
    <hyperlink ref="F232" r:id="rId26" display="https://podminky.urs.cz/item/CS_URS_2023_02/151101101"/>
    <hyperlink ref="F236" r:id="rId27" display="https://podminky.urs.cz/item/CS_URS_2023_02/151101111"/>
    <hyperlink ref="F240" r:id="rId28" display="https://podminky.urs.cz/item/CS_URS_2023_02/162651112"/>
    <hyperlink ref="F247" r:id="rId29" display="https://podminky.urs.cz/item/CS_URS_2023_02/162651132"/>
    <hyperlink ref="F254" r:id="rId30" display="https://podminky.urs.cz/item/CS_URS_2023_02/171201231"/>
    <hyperlink ref="F258" r:id="rId31" display="https://podminky.urs.cz/item/CS_URS_2023_02/174151101"/>
    <hyperlink ref="F262" r:id="rId32" display="https://podminky.urs.cz/item/CS_URS_2023_02/175151101"/>
    <hyperlink ref="F268" r:id="rId33" display="https://podminky.urs.cz/item/CS_URS_2023_02/181351103"/>
    <hyperlink ref="F274" r:id="rId34" display="https://podminky.urs.cz/item/CS_URS_2023_02/181411131"/>
    <hyperlink ref="F278" r:id="rId35" display="https://podminky.urs.cz/item/CS_URS_2023_02/181951112"/>
    <hyperlink ref="F290" r:id="rId36" display="https://podminky.urs.cz/item/CS_URS_2023_02/275313711"/>
    <hyperlink ref="F295" r:id="rId37" display="https://podminky.urs.cz/item/CS_URS_2023_02/317322611"/>
    <hyperlink ref="F299" r:id="rId38" display="https://podminky.urs.cz/item/CS_URS_2023_02/317351101"/>
    <hyperlink ref="F303" r:id="rId39" display="https://podminky.urs.cz/item/CS_URS_2023_02/317351102"/>
    <hyperlink ref="F307" r:id="rId40" display="https://podminky.urs.cz/item/CS_URS_2023_02/317361321"/>
    <hyperlink ref="F315" r:id="rId41" display="https://podminky.urs.cz/item/CS_URS_2023_02/339921131"/>
    <hyperlink ref="F319" r:id="rId42" display="https://podminky.urs.cz/item/CS_URS_2023_02/389381001"/>
    <hyperlink ref="F324" r:id="rId43" display="https://podminky.urs.cz/item/CS_URS_2023_02/451573111"/>
    <hyperlink ref="F329" r:id="rId44" display="https://podminky.urs.cz/item/CS_URS_2023_02/564851013"/>
    <hyperlink ref="F336" r:id="rId45" display="https://podminky.urs.cz/item/CS_URS_2023_02/564851111"/>
    <hyperlink ref="F351" r:id="rId46" display="https://podminky.urs.cz/item/CS_URS_2023_02/564851113"/>
    <hyperlink ref="F355" r:id="rId47" display="https://podminky.urs.cz/item/CS_URS_2023_02/564871111"/>
    <hyperlink ref="F359" r:id="rId48" display="https://podminky.urs.cz/item/CS_URS_2023_02/565135121"/>
    <hyperlink ref="F363" r:id="rId49" display="https://podminky.urs.cz/item/CS_URS_2023_02/573191111"/>
    <hyperlink ref="F367" r:id="rId50" display="https://podminky.urs.cz/item/CS_URS_2023_02/573231111"/>
    <hyperlink ref="F374" r:id="rId51" display="https://podminky.urs.cz/item/CS_URS_2023_02/577134211"/>
    <hyperlink ref="F378" r:id="rId52" display="https://podminky.urs.cz/item/CS_URS_2023_02/577134221"/>
    <hyperlink ref="F382" r:id="rId53" display="https://podminky.urs.cz/item/CS_URS_2023_02/577155122"/>
    <hyperlink ref="F386" r:id="rId54" display="https://podminky.urs.cz/item/CS_URS_2023_02/596211111"/>
    <hyperlink ref="F395" r:id="rId55" display="https://podminky.urs.cz/item/CS_URS_2023_02/596211113"/>
    <hyperlink ref="F411" r:id="rId56" display="https://podminky.urs.cz/item/CS_URS_2023_02/596212211"/>
    <hyperlink ref="F427" r:id="rId57" display="https://podminky.urs.cz/item/CS_URS_2023_02/596212212"/>
    <hyperlink ref="F439" r:id="rId58" display="https://podminky.urs.cz/item/CS_URS_2023_02/622331141"/>
    <hyperlink ref="F446" r:id="rId59" display="https://podminky.urs.cz/item/CS_URS_2023_02/871355231"/>
    <hyperlink ref="F450" r:id="rId60" display="https://podminky.urs.cz/item/CS_URS_2023_02/871365811"/>
    <hyperlink ref="F453" r:id="rId61" display="https://podminky.urs.cz/item/CS_URS_2023_02/895941302"/>
    <hyperlink ref="F456" r:id="rId62" display="https://podminky.urs.cz/item/CS_URS_2023_02/895941314"/>
    <hyperlink ref="F459" r:id="rId63" display="https://podminky.urs.cz/item/CS_URS_2023_02/895941323"/>
    <hyperlink ref="F462" r:id="rId64" display="https://podminky.urs.cz/item/CS_URS_2023_02/899132111"/>
    <hyperlink ref="F464" r:id="rId65" display="https://podminky.urs.cz/item/CS_URS_2023_02/899204112"/>
    <hyperlink ref="F469" r:id="rId66" display="https://podminky.urs.cz/item/CS_URS_2023_02/911121111"/>
    <hyperlink ref="F480" r:id="rId67" display="https://podminky.urs.cz/item/CS_URS_2023_02/914511111"/>
    <hyperlink ref="F484" r:id="rId68" display="https://podminky.urs.cz/item/CS_URS_2023_02/915211112"/>
    <hyperlink ref="F488" r:id="rId69" display="https://podminky.urs.cz/item/CS_URS_2023_02/915211116"/>
    <hyperlink ref="F492" r:id="rId70" display="https://podminky.urs.cz/item/CS_URS_2023_02/915221122"/>
    <hyperlink ref="F496" r:id="rId71" display="https://podminky.urs.cz/item/CS_URS_2023_02/915231112"/>
    <hyperlink ref="F500" r:id="rId72" display="https://podminky.urs.cz/item/CS_URS_2023_02/915611111"/>
    <hyperlink ref="F503" r:id="rId73" display="https://podminky.urs.cz/item/CS_URS_2023_02/915621111"/>
    <hyperlink ref="F505" r:id="rId74" display="https://podminky.urs.cz/item/CS_URS_2023_02/916131213"/>
    <hyperlink ref="F512" r:id="rId75" display="https://podminky.urs.cz/item/CS_URS_2023_02/916231213"/>
    <hyperlink ref="F516" r:id="rId76" display="https://podminky.urs.cz/item/CS_URS_2023_02/916241113"/>
    <hyperlink ref="F550" r:id="rId77" display="https://podminky.urs.cz/item/CS_URS_2023_02/919732211"/>
    <hyperlink ref="F557" r:id="rId78" display="https://podminky.urs.cz/item/CS_URS_2023_02/919735112"/>
    <hyperlink ref="F559" r:id="rId79" display="https://podminky.urs.cz/item/CS_URS_2023_02/935111111"/>
    <hyperlink ref="F563" r:id="rId80" display="https://podminky.urs.cz/item/CS_URS_2023_02/938903115R"/>
    <hyperlink ref="F565" r:id="rId81" display="https://podminky.urs.cz/item/CS_URS_2023_02/961044111"/>
    <hyperlink ref="F569" r:id="rId82" display="https://podminky.urs.cz/item/CS_URS_2023_02/962042320"/>
    <hyperlink ref="F574" r:id="rId83" display="https://podminky.urs.cz/item/CS_URS_2023_02/966005111"/>
    <hyperlink ref="F576" r:id="rId84" display="https://podminky.urs.cz/item/CS_URS_2023_02/966005211"/>
    <hyperlink ref="F578" r:id="rId85" display="https://podminky.urs.cz/item/CS_URS_2023_02/966006132"/>
    <hyperlink ref="F582" r:id="rId86" display="https://podminky.urs.cz/item/CS_URS_2023_02/966053121"/>
    <hyperlink ref="F587" r:id="rId87" display="https://podminky.urs.cz/item/CS_URS_2023_02/978036191"/>
    <hyperlink ref="F592" r:id="rId88" display="https://podminky.urs.cz/item/CS_URS_2023_02/979024443"/>
    <hyperlink ref="F596" r:id="rId89" display="https://podminky.urs.cz/item/CS_URS_2023_02/979054441"/>
    <hyperlink ref="F601" r:id="rId90" display="https://podminky.urs.cz/item/CS_URS_2023_02/997013813"/>
    <hyperlink ref="F603" r:id="rId91" display="https://podminky.urs.cz/item/CS_URS_2023_02/997221561"/>
    <hyperlink ref="F605" r:id="rId92" display="https://podminky.urs.cz/item/CS_URS_2023_02/997221569"/>
    <hyperlink ref="F608" r:id="rId93" display="https://podminky.urs.cz/item/CS_URS_2023_02/997221861"/>
    <hyperlink ref="F610" r:id="rId94" display="https://podminky.urs.cz/item/CS_URS_2023_02/997221873"/>
    <hyperlink ref="F612" r:id="rId95" display="https://podminky.urs.cz/item/CS_URS_2023_02/997221875"/>
    <hyperlink ref="F615" r:id="rId96" display="https://podminky.urs.cz/item/CS_URS_2023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hidden="1" s="1" customFormat="1" ht="24.96" customHeight="1">
      <c r="B4" s="20"/>
      <c r="D4" s="130" t="s">
        <v>93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Rekonstrukce ul. Hálkova_R4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94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924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30. 10. 2023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35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ROUND((SUM(BE83:BE103)),  2)</f>
        <v>0</v>
      </c>
      <c r="G33" s="38"/>
      <c r="H33" s="38"/>
      <c r="I33" s="148">
        <v>0.20999999999999999</v>
      </c>
      <c r="J33" s="147">
        <f>ROUND(((SUM(BE83:BE103))*I33),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44</v>
      </c>
      <c r="F34" s="147">
        <f>ROUND((SUM(BF83:BF103)),  2)</f>
        <v>0</v>
      </c>
      <c r="G34" s="38"/>
      <c r="H34" s="38"/>
      <c r="I34" s="148">
        <v>0.14999999999999999</v>
      </c>
      <c r="J34" s="147">
        <f>ROUND(((SUM(BF83:BF103))*I34),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ROUND((SUM(BG83:BG103)),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ROUND((SUM(BH83:BH103)),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ROUND((SUM(BI83:BI103)),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ul. Hálkova_R4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01a - Komunikace - Vedlejší a ostatní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30. 10. 2023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Teplice</v>
      </c>
      <c r="G54" s="40"/>
      <c r="H54" s="40"/>
      <c r="I54" s="32" t="s">
        <v>31</v>
      </c>
      <c r="J54" s="36" t="str">
        <f>E21</f>
        <v>PROJEKTY CHLADNÝ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Ladislav Marek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97</v>
      </c>
      <c r="D57" s="162"/>
      <c r="E57" s="162"/>
      <c r="F57" s="162"/>
      <c r="G57" s="162"/>
      <c r="H57" s="162"/>
      <c r="I57" s="162"/>
      <c r="J57" s="163" t="s">
        <v>98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s="9" customFormat="1" ht="24.96" customHeight="1">
      <c r="A60" s="9"/>
      <c r="B60" s="165"/>
      <c r="C60" s="166"/>
      <c r="D60" s="167" t="s">
        <v>925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926</v>
      </c>
      <c r="E61" s="174"/>
      <c r="F61" s="174"/>
      <c r="G61" s="174"/>
      <c r="H61" s="174"/>
      <c r="I61" s="174"/>
      <c r="J61" s="175">
        <f>J85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927</v>
      </c>
      <c r="E62" s="174"/>
      <c r="F62" s="174"/>
      <c r="G62" s="174"/>
      <c r="H62" s="174"/>
      <c r="I62" s="174"/>
      <c r="J62" s="175">
        <f>J92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928</v>
      </c>
      <c r="E63" s="174"/>
      <c r="F63" s="174"/>
      <c r="G63" s="174"/>
      <c r="H63" s="174"/>
      <c r="I63" s="174"/>
      <c r="J63" s="175">
        <f>J97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111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Rekonstrukce ul. Hálkova_R4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94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SO 01a - Komunikace - Vedlejší a ostatní náklady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 xml:space="preserve"> </v>
      </c>
      <c r="G77" s="40"/>
      <c r="H77" s="40"/>
      <c r="I77" s="32" t="s">
        <v>23</v>
      </c>
      <c r="J77" s="72" t="str">
        <f>IF(J12="","",J12)</f>
        <v>30. 10. 2023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5.65" customHeight="1">
      <c r="A79" s="38"/>
      <c r="B79" s="39"/>
      <c r="C79" s="32" t="s">
        <v>25</v>
      </c>
      <c r="D79" s="40"/>
      <c r="E79" s="40"/>
      <c r="F79" s="27" t="str">
        <f>E15</f>
        <v>Statutární město Teplice</v>
      </c>
      <c r="G79" s="40"/>
      <c r="H79" s="40"/>
      <c r="I79" s="32" t="s">
        <v>31</v>
      </c>
      <c r="J79" s="36" t="str">
        <f>E21</f>
        <v>PROJEKTY CHLADNÝ s.r.o.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29</v>
      </c>
      <c r="D80" s="40"/>
      <c r="E80" s="40"/>
      <c r="F80" s="27" t="str">
        <f>IF(E18="","",E18)</f>
        <v>Vyplň údaj</v>
      </c>
      <c r="G80" s="40"/>
      <c r="H80" s="40"/>
      <c r="I80" s="32" t="s">
        <v>34</v>
      </c>
      <c r="J80" s="36" t="str">
        <f>E24</f>
        <v>Ladislav Marek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112</v>
      </c>
      <c r="D82" s="180" t="s">
        <v>57</v>
      </c>
      <c r="E82" s="180" t="s">
        <v>53</v>
      </c>
      <c r="F82" s="180" t="s">
        <v>54</v>
      </c>
      <c r="G82" s="180" t="s">
        <v>113</v>
      </c>
      <c r="H82" s="180" t="s">
        <v>114</v>
      </c>
      <c r="I82" s="180" t="s">
        <v>115</v>
      </c>
      <c r="J82" s="180" t="s">
        <v>98</v>
      </c>
      <c r="K82" s="181" t="s">
        <v>116</v>
      </c>
      <c r="L82" s="182"/>
      <c r="M82" s="92" t="s">
        <v>19</v>
      </c>
      <c r="N82" s="93" t="s">
        <v>42</v>
      </c>
      <c r="O82" s="93" t="s">
        <v>117</v>
      </c>
      <c r="P82" s="93" t="s">
        <v>118</v>
      </c>
      <c r="Q82" s="93" t="s">
        <v>119</v>
      </c>
      <c r="R82" s="93" t="s">
        <v>120</v>
      </c>
      <c r="S82" s="93" t="s">
        <v>121</v>
      </c>
      <c r="T82" s="94" t="s">
        <v>122</v>
      </c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123</v>
      </c>
      <c r="D83" s="40"/>
      <c r="E83" s="40"/>
      <c r="F83" s="40"/>
      <c r="G83" s="40"/>
      <c r="H83" s="40"/>
      <c r="I83" s="40"/>
      <c r="J83" s="183">
        <f>BK83</f>
        <v>0</v>
      </c>
      <c r="K83" s="40"/>
      <c r="L83" s="44"/>
      <c r="M83" s="95"/>
      <c r="N83" s="184"/>
      <c r="O83" s="96"/>
      <c r="P83" s="185">
        <f>P84</f>
        <v>0</v>
      </c>
      <c r="Q83" s="96"/>
      <c r="R83" s="185">
        <f>R84</f>
        <v>0</v>
      </c>
      <c r="S83" s="96"/>
      <c r="T83" s="186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71</v>
      </c>
      <c r="AU83" s="17" t="s">
        <v>99</v>
      </c>
      <c r="BK83" s="187">
        <f>BK84</f>
        <v>0</v>
      </c>
    </row>
    <row r="84" s="12" customFormat="1" ht="25.92" customHeight="1">
      <c r="A84" s="12"/>
      <c r="B84" s="188"/>
      <c r="C84" s="189"/>
      <c r="D84" s="190" t="s">
        <v>71</v>
      </c>
      <c r="E84" s="191" t="s">
        <v>929</v>
      </c>
      <c r="F84" s="191" t="s">
        <v>930</v>
      </c>
      <c r="G84" s="189"/>
      <c r="H84" s="189"/>
      <c r="I84" s="192"/>
      <c r="J84" s="193">
        <f>BK84</f>
        <v>0</v>
      </c>
      <c r="K84" s="189"/>
      <c r="L84" s="194"/>
      <c r="M84" s="195"/>
      <c r="N84" s="196"/>
      <c r="O84" s="196"/>
      <c r="P84" s="197">
        <f>P85+P92+P97</f>
        <v>0</v>
      </c>
      <c r="Q84" s="196"/>
      <c r="R84" s="197">
        <f>R85+R92+R97</f>
        <v>0</v>
      </c>
      <c r="S84" s="196"/>
      <c r="T84" s="198">
        <f>T85+T92+T97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161</v>
      </c>
      <c r="AT84" s="200" t="s">
        <v>71</v>
      </c>
      <c r="AU84" s="200" t="s">
        <v>72</v>
      </c>
      <c r="AY84" s="199" t="s">
        <v>126</v>
      </c>
      <c r="BK84" s="201">
        <f>BK85+BK92+BK97</f>
        <v>0</v>
      </c>
    </row>
    <row r="85" s="12" customFormat="1" ht="22.8" customHeight="1">
      <c r="A85" s="12"/>
      <c r="B85" s="188"/>
      <c r="C85" s="189"/>
      <c r="D85" s="190" t="s">
        <v>71</v>
      </c>
      <c r="E85" s="202" t="s">
        <v>931</v>
      </c>
      <c r="F85" s="202" t="s">
        <v>932</v>
      </c>
      <c r="G85" s="189"/>
      <c r="H85" s="189"/>
      <c r="I85" s="192"/>
      <c r="J85" s="203">
        <f>BK85</f>
        <v>0</v>
      </c>
      <c r="K85" s="189"/>
      <c r="L85" s="194"/>
      <c r="M85" s="195"/>
      <c r="N85" s="196"/>
      <c r="O85" s="196"/>
      <c r="P85" s="197">
        <f>SUM(P86:P91)</f>
        <v>0</v>
      </c>
      <c r="Q85" s="196"/>
      <c r="R85" s="197">
        <f>SUM(R86:R91)</f>
        <v>0</v>
      </c>
      <c r="S85" s="196"/>
      <c r="T85" s="198">
        <f>SUM(T86:T91)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161</v>
      </c>
      <c r="AT85" s="200" t="s">
        <v>71</v>
      </c>
      <c r="AU85" s="200" t="s">
        <v>80</v>
      </c>
      <c r="AY85" s="199" t="s">
        <v>126</v>
      </c>
      <c r="BK85" s="201">
        <f>SUM(BK86:BK91)</f>
        <v>0</v>
      </c>
    </row>
    <row r="86" s="2" customFormat="1" ht="16.5" customHeight="1">
      <c r="A86" s="38"/>
      <c r="B86" s="39"/>
      <c r="C86" s="204" t="s">
        <v>80</v>
      </c>
      <c r="D86" s="204" t="s">
        <v>128</v>
      </c>
      <c r="E86" s="205" t="s">
        <v>933</v>
      </c>
      <c r="F86" s="206" t="s">
        <v>934</v>
      </c>
      <c r="G86" s="207" t="s">
        <v>935</v>
      </c>
      <c r="H86" s="208">
        <v>1</v>
      </c>
      <c r="I86" s="209"/>
      <c r="J86" s="210">
        <f>ROUND(I86*H86,2)</f>
        <v>0</v>
      </c>
      <c r="K86" s="206" t="s">
        <v>936</v>
      </c>
      <c r="L86" s="44"/>
      <c r="M86" s="211" t="s">
        <v>19</v>
      </c>
      <c r="N86" s="212" t="s">
        <v>43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937</v>
      </c>
      <c r="AT86" s="215" t="s">
        <v>128</v>
      </c>
      <c r="AU86" s="215" t="s">
        <v>82</v>
      </c>
      <c r="AY86" s="17" t="s">
        <v>126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80</v>
      </c>
      <c r="BK86" s="216">
        <f>ROUND(I86*H86,2)</f>
        <v>0</v>
      </c>
      <c r="BL86" s="17" t="s">
        <v>937</v>
      </c>
      <c r="BM86" s="215" t="s">
        <v>938</v>
      </c>
    </row>
    <row r="87" s="2" customFormat="1">
      <c r="A87" s="38"/>
      <c r="B87" s="39"/>
      <c r="C87" s="40"/>
      <c r="D87" s="217" t="s">
        <v>135</v>
      </c>
      <c r="E87" s="40"/>
      <c r="F87" s="218" t="s">
        <v>939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135</v>
      </c>
      <c r="AU87" s="17" t="s">
        <v>82</v>
      </c>
    </row>
    <row r="88" s="2" customFormat="1" ht="16.5" customHeight="1">
      <c r="A88" s="38"/>
      <c r="B88" s="39"/>
      <c r="C88" s="204" t="s">
        <v>82</v>
      </c>
      <c r="D88" s="204" t="s">
        <v>128</v>
      </c>
      <c r="E88" s="205" t="s">
        <v>940</v>
      </c>
      <c r="F88" s="206" t="s">
        <v>941</v>
      </c>
      <c r="G88" s="207" t="s">
        <v>935</v>
      </c>
      <c r="H88" s="208">
        <v>1</v>
      </c>
      <c r="I88" s="209"/>
      <c r="J88" s="210">
        <f>ROUND(I88*H88,2)</f>
        <v>0</v>
      </c>
      <c r="K88" s="206" t="s">
        <v>132</v>
      </c>
      <c r="L88" s="44"/>
      <c r="M88" s="211" t="s">
        <v>19</v>
      </c>
      <c r="N88" s="212" t="s">
        <v>43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937</v>
      </c>
      <c r="AT88" s="215" t="s">
        <v>128</v>
      </c>
      <c r="AU88" s="215" t="s">
        <v>82</v>
      </c>
      <c r="AY88" s="17" t="s">
        <v>126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80</v>
      </c>
      <c r="BK88" s="216">
        <f>ROUND(I88*H88,2)</f>
        <v>0</v>
      </c>
      <c r="BL88" s="17" t="s">
        <v>937</v>
      </c>
      <c r="BM88" s="215" t="s">
        <v>942</v>
      </c>
    </row>
    <row r="89" s="2" customFormat="1">
      <c r="A89" s="38"/>
      <c r="B89" s="39"/>
      <c r="C89" s="40"/>
      <c r="D89" s="217" t="s">
        <v>135</v>
      </c>
      <c r="E89" s="40"/>
      <c r="F89" s="218" t="s">
        <v>943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135</v>
      </c>
      <c r="AU89" s="17" t="s">
        <v>82</v>
      </c>
    </row>
    <row r="90" s="2" customFormat="1" ht="16.5" customHeight="1">
      <c r="A90" s="38"/>
      <c r="B90" s="39"/>
      <c r="C90" s="204" t="s">
        <v>150</v>
      </c>
      <c r="D90" s="204" t="s">
        <v>128</v>
      </c>
      <c r="E90" s="205" t="s">
        <v>944</v>
      </c>
      <c r="F90" s="206" t="s">
        <v>945</v>
      </c>
      <c r="G90" s="207" t="s">
        <v>935</v>
      </c>
      <c r="H90" s="208">
        <v>1</v>
      </c>
      <c r="I90" s="209"/>
      <c r="J90" s="210">
        <f>ROUND(I90*H90,2)</f>
        <v>0</v>
      </c>
      <c r="K90" s="206" t="s">
        <v>132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937</v>
      </c>
      <c r="AT90" s="215" t="s">
        <v>128</v>
      </c>
      <c r="AU90" s="215" t="s">
        <v>82</v>
      </c>
      <c r="AY90" s="17" t="s">
        <v>126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80</v>
      </c>
      <c r="BK90" s="216">
        <f>ROUND(I90*H90,2)</f>
        <v>0</v>
      </c>
      <c r="BL90" s="17" t="s">
        <v>937</v>
      </c>
      <c r="BM90" s="215" t="s">
        <v>946</v>
      </c>
    </row>
    <row r="91" s="2" customFormat="1">
      <c r="A91" s="38"/>
      <c r="B91" s="39"/>
      <c r="C91" s="40"/>
      <c r="D91" s="217" t="s">
        <v>135</v>
      </c>
      <c r="E91" s="40"/>
      <c r="F91" s="218" t="s">
        <v>947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135</v>
      </c>
      <c r="AU91" s="17" t="s">
        <v>82</v>
      </c>
    </row>
    <row r="92" s="12" customFormat="1" ht="22.8" customHeight="1">
      <c r="A92" s="12"/>
      <c r="B92" s="188"/>
      <c r="C92" s="189"/>
      <c r="D92" s="190" t="s">
        <v>71</v>
      </c>
      <c r="E92" s="202" t="s">
        <v>948</v>
      </c>
      <c r="F92" s="202" t="s">
        <v>949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SUM(P93:P96)</f>
        <v>0</v>
      </c>
      <c r="Q92" s="196"/>
      <c r="R92" s="197">
        <f>SUM(R93:R96)</f>
        <v>0</v>
      </c>
      <c r="S92" s="196"/>
      <c r="T92" s="198">
        <f>SUM(T93:T96)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161</v>
      </c>
      <c r="AT92" s="200" t="s">
        <v>71</v>
      </c>
      <c r="AU92" s="200" t="s">
        <v>80</v>
      </c>
      <c r="AY92" s="199" t="s">
        <v>126</v>
      </c>
      <c r="BK92" s="201">
        <f>SUM(BK93:BK96)</f>
        <v>0</v>
      </c>
    </row>
    <row r="93" s="2" customFormat="1" ht="16.5" customHeight="1">
      <c r="A93" s="38"/>
      <c r="B93" s="39"/>
      <c r="C93" s="204" t="s">
        <v>133</v>
      </c>
      <c r="D93" s="204" t="s">
        <v>128</v>
      </c>
      <c r="E93" s="205" t="s">
        <v>950</v>
      </c>
      <c r="F93" s="206" t="s">
        <v>949</v>
      </c>
      <c r="G93" s="207" t="s">
        <v>935</v>
      </c>
      <c r="H93" s="208">
        <v>1</v>
      </c>
      <c r="I93" s="209"/>
      <c r="J93" s="210">
        <f>ROUND(I93*H93,2)</f>
        <v>0</v>
      </c>
      <c r="K93" s="206" t="s">
        <v>936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937</v>
      </c>
      <c r="AT93" s="215" t="s">
        <v>128</v>
      </c>
      <c r="AU93" s="215" t="s">
        <v>82</v>
      </c>
      <c r="AY93" s="17" t="s">
        <v>126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80</v>
      </c>
      <c r="BK93" s="216">
        <f>ROUND(I93*H93,2)</f>
        <v>0</v>
      </c>
      <c r="BL93" s="17" t="s">
        <v>937</v>
      </c>
      <c r="BM93" s="215" t="s">
        <v>951</v>
      </c>
    </row>
    <row r="94" s="2" customFormat="1">
      <c r="A94" s="38"/>
      <c r="B94" s="39"/>
      <c r="C94" s="40"/>
      <c r="D94" s="217" t="s">
        <v>135</v>
      </c>
      <c r="E94" s="40"/>
      <c r="F94" s="218" t="s">
        <v>952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135</v>
      </c>
      <c r="AU94" s="17" t="s">
        <v>82</v>
      </c>
    </row>
    <row r="95" s="2" customFormat="1" ht="16.5" customHeight="1">
      <c r="A95" s="38"/>
      <c r="B95" s="39"/>
      <c r="C95" s="204" t="s">
        <v>161</v>
      </c>
      <c r="D95" s="204" t="s">
        <v>128</v>
      </c>
      <c r="E95" s="205" t="s">
        <v>953</v>
      </c>
      <c r="F95" s="206" t="s">
        <v>954</v>
      </c>
      <c r="G95" s="207" t="s">
        <v>80</v>
      </c>
      <c r="H95" s="208">
        <v>1</v>
      </c>
      <c r="I95" s="209"/>
      <c r="J95" s="210">
        <f>ROUND(I95*H95,2)</f>
        <v>0</v>
      </c>
      <c r="K95" s="206" t="s">
        <v>936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937</v>
      </c>
      <c r="AT95" s="215" t="s">
        <v>128</v>
      </c>
      <c r="AU95" s="215" t="s">
        <v>82</v>
      </c>
      <c r="AY95" s="17" t="s">
        <v>126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80</v>
      </c>
      <c r="BK95" s="216">
        <f>ROUND(I95*H95,2)</f>
        <v>0</v>
      </c>
      <c r="BL95" s="17" t="s">
        <v>937</v>
      </c>
      <c r="BM95" s="215" t="s">
        <v>955</v>
      </c>
    </row>
    <row r="96" s="2" customFormat="1">
      <c r="A96" s="38"/>
      <c r="B96" s="39"/>
      <c r="C96" s="40"/>
      <c r="D96" s="217" t="s">
        <v>135</v>
      </c>
      <c r="E96" s="40"/>
      <c r="F96" s="218" t="s">
        <v>956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135</v>
      </c>
      <c r="AU96" s="17" t="s">
        <v>82</v>
      </c>
    </row>
    <row r="97" s="12" customFormat="1" ht="22.8" customHeight="1">
      <c r="A97" s="12"/>
      <c r="B97" s="188"/>
      <c r="C97" s="189"/>
      <c r="D97" s="190" t="s">
        <v>71</v>
      </c>
      <c r="E97" s="202" t="s">
        <v>957</v>
      </c>
      <c r="F97" s="202" t="s">
        <v>958</v>
      </c>
      <c r="G97" s="189"/>
      <c r="H97" s="189"/>
      <c r="I97" s="192"/>
      <c r="J97" s="203">
        <f>BK97</f>
        <v>0</v>
      </c>
      <c r="K97" s="189"/>
      <c r="L97" s="194"/>
      <c r="M97" s="195"/>
      <c r="N97" s="196"/>
      <c r="O97" s="196"/>
      <c r="P97" s="197">
        <f>SUM(P98:P103)</f>
        <v>0</v>
      </c>
      <c r="Q97" s="196"/>
      <c r="R97" s="197">
        <f>SUM(R98:R103)</f>
        <v>0</v>
      </c>
      <c r="S97" s="196"/>
      <c r="T97" s="198">
        <f>SUM(T98:T103)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9" t="s">
        <v>161</v>
      </c>
      <c r="AT97" s="200" t="s">
        <v>71</v>
      </c>
      <c r="AU97" s="200" t="s">
        <v>80</v>
      </c>
      <c r="AY97" s="199" t="s">
        <v>126</v>
      </c>
      <c r="BK97" s="201">
        <f>SUM(BK98:BK103)</f>
        <v>0</v>
      </c>
    </row>
    <row r="98" s="2" customFormat="1" ht="16.5" customHeight="1">
      <c r="A98" s="38"/>
      <c r="B98" s="39"/>
      <c r="C98" s="204" t="s">
        <v>169</v>
      </c>
      <c r="D98" s="204" t="s">
        <v>128</v>
      </c>
      <c r="E98" s="205" t="s">
        <v>959</v>
      </c>
      <c r="F98" s="206" t="s">
        <v>960</v>
      </c>
      <c r="G98" s="207" t="s">
        <v>935</v>
      </c>
      <c r="H98" s="208">
        <v>1</v>
      </c>
      <c r="I98" s="209"/>
      <c r="J98" s="210">
        <f>ROUND(I98*H98,2)</f>
        <v>0</v>
      </c>
      <c r="K98" s="206" t="s">
        <v>132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937</v>
      </c>
      <c r="AT98" s="215" t="s">
        <v>128</v>
      </c>
      <c r="AU98" s="215" t="s">
        <v>82</v>
      </c>
      <c r="AY98" s="17" t="s">
        <v>126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80</v>
      </c>
      <c r="BK98" s="216">
        <f>ROUND(I98*H98,2)</f>
        <v>0</v>
      </c>
      <c r="BL98" s="17" t="s">
        <v>937</v>
      </c>
      <c r="BM98" s="215" t="s">
        <v>961</v>
      </c>
    </row>
    <row r="99" s="2" customFormat="1">
      <c r="A99" s="38"/>
      <c r="B99" s="39"/>
      <c r="C99" s="40"/>
      <c r="D99" s="217" t="s">
        <v>135</v>
      </c>
      <c r="E99" s="40"/>
      <c r="F99" s="218" t="s">
        <v>962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135</v>
      </c>
      <c r="AU99" s="17" t="s">
        <v>82</v>
      </c>
    </row>
    <row r="100" s="2" customFormat="1" ht="16.5" customHeight="1">
      <c r="A100" s="38"/>
      <c r="B100" s="39"/>
      <c r="C100" s="204" t="s">
        <v>176</v>
      </c>
      <c r="D100" s="204" t="s">
        <v>128</v>
      </c>
      <c r="E100" s="205" t="s">
        <v>963</v>
      </c>
      <c r="F100" s="206" t="s">
        <v>964</v>
      </c>
      <c r="G100" s="207" t="s">
        <v>965</v>
      </c>
      <c r="H100" s="208">
        <v>7</v>
      </c>
      <c r="I100" s="209"/>
      <c r="J100" s="210">
        <f>ROUND(I100*H100,2)</f>
        <v>0</v>
      </c>
      <c r="K100" s="206" t="s">
        <v>132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937</v>
      </c>
      <c r="AT100" s="215" t="s">
        <v>128</v>
      </c>
      <c r="AU100" s="215" t="s">
        <v>82</v>
      </c>
      <c r="AY100" s="17" t="s">
        <v>126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80</v>
      </c>
      <c r="BK100" s="216">
        <f>ROUND(I100*H100,2)</f>
        <v>0</v>
      </c>
      <c r="BL100" s="17" t="s">
        <v>937</v>
      </c>
      <c r="BM100" s="215" t="s">
        <v>966</v>
      </c>
    </row>
    <row r="101" s="2" customFormat="1">
      <c r="A101" s="38"/>
      <c r="B101" s="39"/>
      <c r="C101" s="40"/>
      <c r="D101" s="217" t="s">
        <v>135</v>
      </c>
      <c r="E101" s="40"/>
      <c r="F101" s="218" t="s">
        <v>967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135</v>
      </c>
      <c r="AU101" s="17" t="s">
        <v>82</v>
      </c>
    </row>
    <row r="102" s="2" customFormat="1" ht="16.5" customHeight="1">
      <c r="A102" s="38"/>
      <c r="B102" s="39"/>
      <c r="C102" s="204" t="s">
        <v>184</v>
      </c>
      <c r="D102" s="204" t="s">
        <v>128</v>
      </c>
      <c r="E102" s="205" t="s">
        <v>968</v>
      </c>
      <c r="F102" s="206" t="s">
        <v>969</v>
      </c>
      <c r="G102" s="207" t="s">
        <v>935</v>
      </c>
      <c r="H102" s="208">
        <v>1</v>
      </c>
      <c r="I102" s="209"/>
      <c r="J102" s="210">
        <f>ROUND(I102*H102,2)</f>
        <v>0</v>
      </c>
      <c r="K102" s="206" t="s">
        <v>132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937</v>
      </c>
      <c r="AT102" s="215" t="s">
        <v>128</v>
      </c>
      <c r="AU102" s="215" t="s">
        <v>82</v>
      </c>
      <c r="AY102" s="17" t="s">
        <v>126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80</v>
      </c>
      <c r="BK102" s="216">
        <f>ROUND(I102*H102,2)</f>
        <v>0</v>
      </c>
      <c r="BL102" s="17" t="s">
        <v>937</v>
      </c>
      <c r="BM102" s="215" t="s">
        <v>970</v>
      </c>
    </row>
    <row r="103" s="2" customFormat="1">
      <c r="A103" s="38"/>
      <c r="B103" s="39"/>
      <c r="C103" s="40"/>
      <c r="D103" s="217" t="s">
        <v>135</v>
      </c>
      <c r="E103" s="40"/>
      <c r="F103" s="218" t="s">
        <v>971</v>
      </c>
      <c r="G103" s="40"/>
      <c r="H103" s="40"/>
      <c r="I103" s="219"/>
      <c r="J103" s="40"/>
      <c r="K103" s="40"/>
      <c r="L103" s="44"/>
      <c r="M103" s="266"/>
      <c r="N103" s="267"/>
      <c r="O103" s="268"/>
      <c r="P103" s="268"/>
      <c r="Q103" s="268"/>
      <c r="R103" s="268"/>
      <c r="S103" s="268"/>
      <c r="T103" s="269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135</v>
      </c>
      <c r="AU103" s="17" t="s">
        <v>82</v>
      </c>
    </row>
    <row r="104" s="2" customFormat="1" ht="6.96" customHeight="1">
      <c r="A104" s="38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44"/>
      <c r="M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</sheetData>
  <sheetProtection sheet="1" autoFilter="0" formatColumns="0" formatRows="0" objects="1" scenarios="1" spinCount="100000" saltValue="6dNO8RuhJrFCk6yvxpGY5tOyX8KWyoB/jylCy588ZfkTquD9tzsmduafuvoJwIWDHNbqFR4TA/9jAvYTIzSy8w==" hashValue="MCzjySyNC1kvQTcnQeN6uiQhjYWqa2vp9WddvJRqdnPX8Fj3rbR/ypic6D5XFnp1XiG6CkoykFkQqflGevfHig==" algorithmName="SHA-512" password="CC35"/>
  <autoFilter ref="C82:K10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3_01/010001000"/>
    <hyperlink ref="F89" r:id="rId2" display="https://podminky.urs.cz/item/CS_URS_2023_02/013254000"/>
    <hyperlink ref="F91" r:id="rId3" display="https://podminky.urs.cz/item/CS_URS_2023_02/013274000"/>
    <hyperlink ref="F94" r:id="rId4" display="https://podminky.urs.cz/item/CS_URS_2023_01/030001000"/>
    <hyperlink ref="F96" r:id="rId5" display="https://podminky.urs.cz/item/CS_URS_2023_01/034303000"/>
    <hyperlink ref="F99" r:id="rId6" display="https://podminky.urs.cz/item/CS_URS_2023_02/041403000"/>
    <hyperlink ref="F101" r:id="rId7" display="https://podminky.urs.cz/item/CS_URS_2023_02/043134000"/>
    <hyperlink ref="F103" r:id="rId8" display="https://podminky.urs.cz/item/CS_URS_2023_02/04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hidden="1" s="1" customFormat="1" ht="24.96" customHeight="1">
      <c r="B4" s="20"/>
      <c r="D4" s="130" t="s">
        <v>93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Rekonstrukce ul. Hálkova_R4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94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972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30. 10. 2023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tr">
        <f>IF('Rekapitulace stavby'!E17="","",'Rekapitulace stavby'!E17)</f>
        <v>PROJEKTY CHLADNÝ s.r.o.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tr">
        <f>IF('Rekapitulace stavby'!E20="","",'Rekapitulace stavby'!E20)</f>
        <v>Ladislav Marek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ROUND((SUM(BE81:BE199)),  2)</f>
        <v>0</v>
      </c>
      <c r="G33" s="38"/>
      <c r="H33" s="38"/>
      <c r="I33" s="148">
        <v>0.20999999999999999</v>
      </c>
      <c r="J33" s="147">
        <f>ROUND(((SUM(BE81:BE199))*I33),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44</v>
      </c>
      <c r="F34" s="147">
        <f>ROUND((SUM(BF81:BF199)),  2)</f>
        <v>0</v>
      </c>
      <c r="G34" s="38"/>
      <c r="H34" s="38"/>
      <c r="I34" s="148">
        <v>0.14999999999999999</v>
      </c>
      <c r="J34" s="147">
        <f>ROUND(((SUM(BF81:BF199))*I34),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ROUND((SUM(BG81:BG199)),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ROUND((SUM(BH81:BH199)),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ROUND((SUM(BI81:BI199)),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ul. Hálkova_R4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02 - Veřejné osvětlení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30. 10. 2023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Teplice</v>
      </c>
      <c r="G54" s="40"/>
      <c r="H54" s="40"/>
      <c r="I54" s="32" t="s">
        <v>31</v>
      </c>
      <c r="J54" s="36" t="str">
        <f>E21</f>
        <v>PROJEKTY CHLADNÝ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Ladislav Marek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97</v>
      </c>
      <c r="D57" s="162"/>
      <c r="E57" s="162"/>
      <c r="F57" s="162"/>
      <c r="G57" s="162"/>
      <c r="H57" s="162"/>
      <c r="I57" s="162"/>
      <c r="J57" s="163" t="s">
        <v>98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s="9" customFormat="1" ht="24.96" customHeight="1">
      <c r="A60" s="9"/>
      <c r="B60" s="165"/>
      <c r="C60" s="166"/>
      <c r="D60" s="167" t="s">
        <v>973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5"/>
      <c r="C61" s="166"/>
      <c r="D61" s="167" t="s">
        <v>974</v>
      </c>
      <c r="E61" s="168"/>
      <c r="F61" s="168"/>
      <c r="G61" s="168"/>
      <c r="H61" s="168"/>
      <c r="I61" s="168"/>
      <c r="J61" s="169">
        <f>J142</f>
        <v>0</v>
      </c>
      <c r="K61" s="166"/>
      <c r="L61" s="17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111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Rekonstrukce ul. Hálkova_R4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94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SO 02 - Veřejné osvětlení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 xml:space="preserve"> </v>
      </c>
      <c r="G75" s="40"/>
      <c r="H75" s="40"/>
      <c r="I75" s="32" t="s">
        <v>23</v>
      </c>
      <c r="J75" s="72" t="str">
        <f>IF(J12="","",J12)</f>
        <v>30. 10. 2023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5.65" customHeight="1">
      <c r="A77" s="38"/>
      <c r="B77" s="39"/>
      <c r="C77" s="32" t="s">
        <v>25</v>
      </c>
      <c r="D77" s="40"/>
      <c r="E77" s="40"/>
      <c r="F77" s="27" t="str">
        <f>E15</f>
        <v>Statutární město Teplice</v>
      </c>
      <c r="G77" s="40"/>
      <c r="H77" s="40"/>
      <c r="I77" s="32" t="s">
        <v>31</v>
      </c>
      <c r="J77" s="36" t="str">
        <f>E21</f>
        <v>PROJEKTY CHLADNÝ s.r.o.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34</v>
      </c>
      <c r="J78" s="36" t="str">
        <f>E24</f>
        <v>Ladislav Marek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112</v>
      </c>
      <c r="D80" s="180" t="s">
        <v>57</v>
      </c>
      <c r="E80" s="180" t="s">
        <v>53</v>
      </c>
      <c r="F80" s="180" t="s">
        <v>54</v>
      </c>
      <c r="G80" s="180" t="s">
        <v>113</v>
      </c>
      <c r="H80" s="180" t="s">
        <v>114</v>
      </c>
      <c r="I80" s="180" t="s">
        <v>115</v>
      </c>
      <c r="J80" s="180" t="s">
        <v>98</v>
      </c>
      <c r="K80" s="181" t="s">
        <v>116</v>
      </c>
      <c r="L80" s="182"/>
      <c r="M80" s="92" t="s">
        <v>19</v>
      </c>
      <c r="N80" s="93" t="s">
        <v>42</v>
      </c>
      <c r="O80" s="93" t="s">
        <v>117</v>
      </c>
      <c r="P80" s="93" t="s">
        <v>118</v>
      </c>
      <c r="Q80" s="93" t="s">
        <v>119</v>
      </c>
      <c r="R80" s="93" t="s">
        <v>120</v>
      </c>
      <c r="S80" s="93" t="s">
        <v>121</v>
      </c>
      <c r="T80" s="94" t="s">
        <v>122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123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P82+P142</f>
        <v>0</v>
      </c>
      <c r="Q81" s="96"/>
      <c r="R81" s="185">
        <f>R82+R142</f>
        <v>0</v>
      </c>
      <c r="S81" s="96"/>
      <c r="T81" s="186">
        <f>T82+T142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71</v>
      </c>
      <c r="AU81" s="17" t="s">
        <v>99</v>
      </c>
      <c r="BK81" s="187">
        <f>BK82+BK142</f>
        <v>0</v>
      </c>
    </row>
    <row r="82" s="12" customFormat="1" ht="25.92" customHeight="1">
      <c r="A82" s="12"/>
      <c r="B82" s="188"/>
      <c r="C82" s="189"/>
      <c r="D82" s="190" t="s">
        <v>71</v>
      </c>
      <c r="E82" s="191" t="s">
        <v>975</v>
      </c>
      <c r="F82" s="191" t="s">
        <v>976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SUM(P83:P141)</f>
        <v>0</v>
      </c>
      <c r="Q82" s="196"/>
      <c r="R82" s="197">
        <f>SUM(R83:R141)</f>
        <v>0</v>
      </c>
      <c r="S82" s="196"/>
      <c r="T82" s="198">
        <f>SUM(T83:T141)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150</v>
      </c>
      <c r="AT82" s="200" t="s">
        <v>71</v>
      </c>
      <c r="AU82" s="200" t="s">
        <v>72</v>
      </c>
      <c r="AY82" s="199" t="s">
        <v>126</v>
      </c>
      <c r="BK82" s="201">
        <f>SUM(BK83:BK141)</f>
        <v>0</v>
      </c>
    </row>
    <row r="83" s="2" customFormat="1" ht="16.5" customHeight="1">
      <c r="A83" s="38"/>
      <c r="B83" s="39"/>
      <c r="C83" s="204" t="s">
        <v>80</v>
      </c>
      <c r="D83" s="204" t="s">
        <v>128</v>
      </c>
      <c r="E83" s="205" t="s">
        <v>977</v>
      </c>
      <c r="F83" s="206" t="s">
        <v>978</v>
      </c>
      <c r="G83" s="207" t="s">
        <v>453</v>
      </c>
      <c r="H83" s="208">
        <v>4</v>
      </c>
      <c r="I83" s="209"/>
      <c r="J83" s="210">
        <f>ROUND(I83*H83,2)</f>
        <v>0</v>
      </c>
      <c r="K83" s="206" t="s">
        <v>132</v>
      </c>
      <c r="L83" s="44"/>
      <c r="M83" s="211" t="s">
        <v>19</v>
      </c>
      <c r="N83" s="212" t="s">
        <v>43</v>
      </c>
      <c r="O83" s="84"/>
      <c r="P83" s="213">
        <f>O83*H83</f>
        <v>0</v>
      </c>
      <c r="Q83" s="213">
        <v>0</v>
      </c>
      <c r="R83" s="213">
        <f>Q83*H83</f>
        <v>0</v>
      </c>
      <c r="S83" s="213">
        <v>0</v>
      </c>
      <c r="T83" s="214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15" t="s">
        <v>557</v>
      </c>
      <c r="AT83" s="215" t="s">
        <v>128</v>
      </c>
      <c r="AU83" s="215" t="s">
        <v>80</v>
      </c>
      <c r="AY83" s="17" t="s">
        <v>126</v>
      </c>
      <c r="BE83" s="216">
        <f>IF(N83="základní",J83,0)</f>
        <v>0</v>
      </c>
      <c r="BF83" s="216">
        <f>IF(N83="snížená",J83,0)</f>
        <v>0</v>
      </c>
      <c r="BG83" s="216">
        <f>IF(N83="zákl. přenesená",J83,0)</f>
        <v>0</v>
      </c>
      <c r="BH83" s="216">
        <f>IF(N83="sníž. přenesená",J83,0)</f>
        <v>0</v>
      </c>
      <c r="BI83" s="216">
        <f>IF(N83="nulová",J83,0)</f>
        <v>0</v>
      </c>
      <c r="BJ83" s="17" t="s">
        <v>80</v>
      </c>
      <c r="BK83" s="216">
        <f>ROUND(I83*H83,2)</f>
        <v>0</v>
      </c>
      <c r="BL83" s="17" t="s">
        <v>557</v>
      </c>
      <c r="BM83" s="215" t="s">
        <v>82</v>
      </c>
    </row>
    <row r="84" s="2" customFormat="1">
      <c r="A84" s="38"/>
      <c r="B84" s="39"/>
      <c r="C84" s="40"/>
      <c r="D84" s="217" t="s">
        <v>135</v>
      </c>
      <c r="E84" s="40"/>
      <c r="F84" s="218" t="s">
        <v>979</v>
      </c>
      <c r="G84" s="40"/>
      <c r="H84" s="40"/>
      <c r="I84" s="219"/>
      <c r="J84" s="40"/>
      <c r="K84" s="40"/>
      <c r="L84" s="44"/>
      <c r="M84" s="220"/>
      <c r="N84" s="221"/>
      <c r="O84" s="84"/>
      <c r="P84" s="84"/>
      <c r="Q84" s="84"/>
      <c r="R84" s="84"/>
      <c r="S84" s="84"/>
      <c r="T84" s="85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135</v>
      </c>
      <c r="AU84" s="17" t="s">
        <v>80</v>
      </c>
    </row>
    <row r="85" s="2" customFormat="1" ht="16.5" customHeight="1">
      <c r="A85" s="38"/>
      <c r="B85" s="39"/>
      <c r="C85" s="204" t="s">
        <v>82</v>
      </c>
      <c r="D85" s="204" t="s">
        <v>128</v>
      </c>
      <c r="E85" s="205" t="s">
        <v>980</v>
      </c>
      <c r="F85" s="206" t="s">
        <v>981</v>
      </c>
      <c r="G85" s="207" t="s">
        <v>453</v>
      </c>
      <c r="H85" s="208">
        <v>4</v>
      </c>
      <c r="I85" s="209"/>
      <c r="J85" s="210">
        <f>ROUND(I85*H85,2)</f>
        <v>0</v>
      </c>
      <c r="K85" s="206" t="s">
        <v>132</v>
      </c>
      <c r="L85" s="44"/>
      <c r="M85" s="211" t="s">
        <v>19</v>
      </c>
      <c r="N85" s="212" t="s">
        <v>43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557</v>
      </c>
      <c r="AT85" s="215" t="s">
        <v>128</v>
      </c>
      <c r="AU85" s="215" t="s">
        <v>80</v>
      </c>
      <c r="AY85" s="17" t="s">
        <v>126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80</v>
      </c>
      <c r="BK85" s="216">
        <f>ROUND(I85*H85,2)</f>
        <v>0</v>
      </c>
      <c r="BL85" s="17" t="s">
        <v>557</v>
      </c>
      <c r="BM85" s="215" t="s">
        <v>133</v>
      </c>
    </row>
    <row r="86" s="2" customFormat="1">
      <c r="A86" s="38"/>
      <c r="B86" s="39"/>
      <c r="C86" s="40"/>
      <c r="D86" s="217" t="s">
        <v>135</v>
      </c>
      <c r="E86" s="40"/>
      <c r="F86" s="218" t="s">
        <v>982</v>
      </c>
      <c r="G86" s="40"/>
      <c r="H86" s="40"/>
      <c r="I86" s="219"/>
      <c r="J86" s="40"/>
      <c r="K86" s="40"/>
      <c r="L86" s="44"/>
      <c r="M86" s="220"/>
      <c r="N86" s="22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135</v>
      </c>
      <c r="AU86" s="17" t="s">
        <v>80</v>
      </c>
    </row>
    <row r="87" s="2" customFormat="1" ht="16.5" customHeight="1">
      <c r="A87" s="38"/>
      <c r="B87" s="39"/>
      <c r="C87" s="204" t="s">
        <v>150</v>
      </c>
      <c r="D87" s="204" t="s">
        <v>128</v>
      </c>
      <c r="E87" s="205" t="s">
        <v>983</v>
      </c>
      <c r="F87" s="206" t="s">
        <v>984</v>
      </c>
      <c r="G87" s="207" t="s">
        <v>453</v>
      </c>
      <c r="H87" s="208">
        <v>4</v>
      </c>
      <c r="I87" s="209"/>
      <c r="J87" s="210">
        <f>ROUND(I87*H87,2)</f>
        <v>0</v>
      </c>
      <c r="K87" s="206" t="s">
        <v>132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557</v>
      </c>
      <c r="AT87" s="215" t="s">
        <v>128</v>
      </c>
      <c r="AU87" s="215" t="s">
        <v>80</v>
      </c>
      <c r="AY87" s="17" t="s">
        <v>126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80</v>
      </c>
      <c r="BK87" s="216">
        <f>ROUND(I87*H87,2)</f>
        <v>0</v>
      </c>
      <c r="BL87" s="17" t="s">
        <v>557</v>
      </c>
      <c r="BM87" s="215" t="s">
        <v>169</v>
      </c>
    </row>
    <row r="88" s="2" customFormat="1">
      <c r="A88" s="38"/>
      <c r="B88" s="39"/>
      <c r="C88" s="40"/>
      <c r="D88" s="217" t="s">
        <v>135</v>
      </c>
      <c r="E88" s="40"/>
      <c r="F88" s="218" t="s">
        <v>985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135</v>
      </c>
      <c r="AU88" s="17" t="s">
        <v>80</v>
      </c>
    </row>
    <row r="89" s="2" customFormat="1" ht="16.5" customHeight="1">
      <c r="A89" s="38"/>
      <c r="B89" s="39"/>
      <c r="C89" s="204" t="s">
        <v>133</v>
      </c>
      <c r="D89" s="204" t="s">
        <v>128</v>
      </c>
      <c r="E89" s="205" t="s">
        <v>986</v>
      </c>
      <c r="F89" s="206" t="s">
        <v>987</v>
      </c>
      <c r="G89" s="207" t="s">
        <v>453</v>
      </c>
      <c r="H89" s="208">
        <v>16</v>
      </c>
      <c r="I89" s="209"/>
      <c r="J89" s="210">
        <f>ROUND(I89*H89,2)</f>
        <v>0</v>
      </c>
      <c r="K89" s="206" t="s">
        <v>132</v>
      </c>
      <c r="L89" s="44"/>
      <c r="M89" s="211" t="s">
        <v>19</v>
      </c>
      <c r="N89" s="212" t="s">
        <v>43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557</v>
      </c>
      <c r="AT89" s="215" t="s">
        <v>128</v>
      </c>
      <c r="AU89" s="215" t="s">
        <v>80</v>
      </c>
      <c r="AY89" s="17" t="s">
        <v>126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80</v>
      </c>
      <c r="BK89" s="216">
        <f>ROUND(I89*H89,2)</f>
        <v>0</v>
      </c>
      <c r="BL89" s="17" t="s">
        <v>557</v>
      </c>
      <c r="BM89" s="215" t="s">
        <v>184</v>
      </c>
    </row>
    <row r="90" s="2" customFormat="1">
      <c r="A90" s="38"/>
      <c r="B90" s="39"/>
      <c r="C90" s="40"/>
      <c r="D90" s="217" t="s">
        <v>135</v>
      </c>
      <c r="E90" s="40"/>
      <c r="F90" s="218" t="s">
        <v>988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135</v>
      </c>
      <c r="AU90" s="17" t="s">
        <v>80</v>
      </c>
    </row>
    <row r="91" s="2" customFormat="1" ht="16.5" customHeight="1">
      <c r="A91" s="38"/>
      <c r="B91" s="39"/>
      <c r="C91" s="204" t="s">
        <v>161</v>
      </c>
      <c r="D91" s="204" t="s">
        <v>128</v>
      </c>
      <c r="E91" s="205" t="s">
        <v>989</v>
      </c>
      <c r="F91" s="206" t="s">
        <v>990</v>
      </c>
      <c r="G91" s="207" t="s">
        <v>453</v>
      </c>
      <c r="H91" s="208">
        <v>24</v>
      </c>
      <c r="I91" s="209"/>
      <c r="J91" s="210">
        <f>ROUND(I91*H91,2)</f>
        <v>0</v>
      </c>
      <c r="K91" s="206" t="s">
        <v>132</v>
      </c>
      <c r="L91" s="44"/>
      <c r="M91" s="211" t="s">
        <v>19</v>
      </c>
      <c r="N91" s="212" t="s">
        <v>43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557</v>
      </c>
      <c r="AT91" s="215" t="s">
        <v>128</v>
      </c>
      <c r="AU91" s="215" t="s">
        <v>80</v>
      </c>
      <c r="AY91" s="17" t="s">
        <v>126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80</v>
      </c>
      <c r="BK91" s="216">
        <f>ROUND(I91*H91,2)</f>
        <v>0</v>
      </c>
      <c r="BL91" s="17" t="s">
        <v>557</v>
      </c>
      <c r="BM91" s="215" t="s">
        <v>200</v>
      </c>
    </row>
    <row r="92" s="2" customFormat="1">
      <c r="A92" s="38"/>
      <c r="B92" s="39"/>
      <c r="C92" s="40"/>
      <c r="D92" s="217" t="s">
        <v>135</v>
      </c>
      <c r="E92" s="40"/>
      <c r="F92" s="218" t="s">
        <v>991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135</v>
      </c>
      <c r="AU92" s="17" t="s">
        <v>80</v>
      </c>
    </row>
    <row r="93" s="2" customFormat="1" ht="16.5" customHeight="1">
      <c r="A93" s="38"/>
      <c r="B93" s="39"/>
      <c r="C93" s="204" t="s">
        <v>169</v>
      </c>
      <c r="D93" s="204" t="s">
        <v>128</v>
      </c>
      <c r="E93" s="205" t="s">
        <v>992</v>
      </c>
      <c r="F93" s="206" t="s">
        <v>993</v>
      </c>
      <c r="G93" s="207" t="s">
        <v>453</v>
      </c>
      <c r="H93" s="208">
        <v>4</v>
      </c>
      <c r="I93" s="209"/>
      <c r="J93" s="210">
        <f>ROUND(I93*H93,2)</f>
        <v>0</v>
      </c>
      <c r="K93" s="206" t="s">
        <v>132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557</v>
      </c>
      <c r="AT93" s="215" t="s">
        <v>128</v>
      </c>
      <c r="AU93" s="215" t="s">
        <v>80</v>
      </c>
      <c r="AY93" s="17" t="s">
        <v>126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80</v>
      </c>
      <c r="BK93" s="216">
        <f>ROUND(I93*H93,2)</f>
        <v>0</v>
      </c>
      <c r="BL93" s="17" t="s">
        <v>557</v>
      </c>
      <c r="BM93" s="215" t="s">
        <v>211</v>
      </c>
    </row>
    <row r="94" s="2" customFormat="1">
      <c r="A94" s="38"/>
      <c r="B94" s="39"/>
      <c r="C94" s="40"/>
      <c r="D94" s="217" t="s">
        <v>135</v>
      </c>
      <c r="E94" s="40"/>
      <c r="F94" s="218" t="s">
        <v>994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135</v>
      </c>
      <c r="AU94" s="17" t="s">
        <v>80</v>
      </c>
    </row>
    <row r="95" s="2" customFormat="1" ht="16.5" customHeight="1">
      <c r="A95" s="38"/>
      <c r="B95" s="39"/>
      <c r="C95" s="204" t="s">
        <v>176</v>
      </c>
      <c r="D95" s="204" t="s">
        <v>128</v>
      </c>
      <c r="E95" s="205" t="s">
        <v>995</v>
      </c>
      <c r="F95" s="206" t="s">
        <v>996</v>
      </c>
      <c r="G95" s="207" t="s">
        <v>997</v>
      </c>
      <c r="H95" s="208">
        <v>8</v>
      </c>
      <c r="I95" s="209"/>
      <c r="J95" s="210">
        <f>ROUND(I95*H95,2)</f>
        <v>0</v>
      </c>
      <c r="K95" s="206" t="s">
        <v>132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557</v>
      </c>
      <c r="AT95" s="215" t="s">
        <v>128</v>
      </c>
      <c r="AU95" s="215" t="s">
        <v>80</v>
      </c>
      <c r="AY95" s="17" t="s">
        <v>126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80</v>
      </c>
      <c r="BK95" s="216">
        <f>ROUND(I95*H95,2)</f>
        <v>0</v>
      </c>
      <c r="BL95" s="17" t="s">
        <v>557</v>
      </c>
      <c r="BM95" s="215" t="s">
        <v>223</v>
      </c>
    </row>
    <row r="96" s="2" customFormat="1">
      <c r="A96" s="38"/>
      <c r="B96" s="39"/>
      <c r="C96" s="40"/>
      <c r="D96" s="217" t="s">
        <v>135</v>
      </c>
      <c r="E96" s="40"/>
      <c r="F96" s="218" t="s">
        <v>998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135</v>
      </c>
      <c r="AU96" s="17" t="s">
        <v>80</v>
      </c>
    </row>
    <row r="97" s="2" customFormat="1" ht="16.5" customHeight="1">
      <c r="A97" s="38"/>
      <c r="B97" s="39"/>
      <c r="C97" s="204" t="s">
        <v>184</v>
      </c>
      <c r="D97" s="204" t="s">
        <v>128</v>
      </c>
      <c r="E97" s="205" t="s">
        <v>999</v>
      </c>
      <c r="F97" s="206" t="s">
        <v>1000</v>
      </c>
      <c r="G97" s="207" t="s">
        <v>267</v>
      </c>
      <c r="H97" s="208">
        <v>4</v>
      </c>
      <c r="I97" s="209"/>
      <c r="J97" s="210">
        <f>ROUND(I97*H97,2)</f>
        <v>0</v>
      </c>
      <c r="K97" s="206" t="s">
        <v>132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557</v>
      </c>
      <c r="AT97" s="215" t="s">
        <v>128</v>
      </c>
      <c r="AU97" s="215" t="s">
        <v>80</v>
      </c>
      <c r="AY97" s="17" t="s">
        <v>126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80</v>
      </c>
      <c r="BK97" s="216">
        <f>ROUND(I97*H97,2)</f>
        <v>0</v>
      </c>
      <c r="BL97" s="17" t="s">
        <v>557</v>
      </c>
      <c r="BM97" s="215" t="s">
        <v>239</v>
      </c>
    </row>
    <row r="98" s="2" customFormat="1">
      <c r="A98" s="38"/>
      <c r="B98" s="39"/>
      <c r="C98" s="40"/>
      <c r="D98" s="217" t="s">
        <v>135</v>
      </c>
      <c r="E98" s="40"/>
      <c r="F98" s="218" t="s">
        <v>1001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135</v>
      </c>
      <c r="AU98" s="17" t="s">
        <v>80</v>
      </c>
    </row>
    <row r="99" s="2" customFormat="1" ht="16.5" customHeight="1">
      <c r="A99" s="38"/>
      <c r="B99" s="39"/>
      <c r="C99" s="256" t="s">
        <v>192</v>
      </c>
      <c r="D99" s="256" t="s">
        <v>365</v>
      </c>
      <c r="E99" s="257" t="s">
        <v>1002</v>
      </c>
      <c r="F99" s="258" t="s">
        <v>1003</v>
      </c>
      <c r="G99" s="259" t="s">
        <v>267</v>
      </c>
      <c r="H99" s="260">
        <v>4</v>
      </c>
      <c r="I99" s="261"/>
      <c r="J99" s="262">
        <f>ROUND(I99*H99,2)</f>
        <v>0</v>
      </c>
      <c r="K99" s="258" t="s">
        <v>132</v>
      </c>
      <c r="L99" s="263"/>
      <c r="M99" s="264" t="s">
        <v>19</v>
      </c>
      <c r="N99" s="265" t="s">
        <v>43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631</v>
      </c>
      <c r="AT99" s="215" t="s">
        <v>365</v>
      </c>
      <c r="AU99" s="215" t="s">
        <v>80</v>
      </c>
      <c r="AY99" s="17" t="s">
        <v>126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80</v>
      </c>
      <c r="BK99" s="216">
        <f>ROUND(I99*H99,2)</f>
        <v>0</v>
      </c>
      <c r="BL99" s="17" t="s">
        <v>557</v>
      </c>
      <c r="BM99" s="215" t="s">
        <v>254</v>
      </c>
    </row>
    <row r="100" s="2" customFormat="1" ht="16.5" customHeight="1">
      <c r="A100" s="38"/>
      <c r="B100" s="39"/>
      <c r="C100" s="204" t="s">
        <v>200</v>
      </c>
      <c r="D100" s="204" t="s">
        <v>128</v>
      </c>
      <c r="E100" s="205" t="s">
        <v>1004</v>
      </c>
      <c r="F100" s="206" t="s">
        <v>1005</v>
      </c>
      <c r="G100" s="207" t="s">
        <v>453</v>
      </c>
      <c r="H100" s="208">
        <v>4</v>
      </c>
      <c r="I100" s="209"/>
      <c r="J100" s="210">
        <f>ROUND(I100*H100,2)</f>
        <v>0</v>
      </c>
      <c r="K100" s="206" t="s">
        <v>132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557</v>
      </c>
      <c r="AT100" s="215" t="s">
        <v>128</v>
      </c>
      <c r="AU100" s="215" t="s">
        <v>80</v>
      </c>
      <c r="AY100" s="17" t="s">
        <v>126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80</v>
      </c>
      <c r="BK100" s="216">
        <f>ROUND(I100*H100,2)</f>
        <v>0</v>
      </c>
      <c r="BL100" s="17" t="s">
        <v>557</v>
      </c>
      <c r="BM100" s="215" t="s">
        <v>264</v>
      </c>
    </row>
    <row r="101" s="2" customFormat="1">
      <c r="A101" s="38"/>
      <c r="B101" s="39"/>
      <c r="C101" s="40"/>
      <c r="D101" s="217" t="s">
        <v>135</v>
      </c>
      <c r="E101" s="40"/>
      <c r="F101" s="218" t="s">
        <v>1006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135</v>
      </c>
      <c r="AU101" s="17" t="s">
        <v>80</v>
      </c>
    </row>
    <row r="102" s="2" customFormat="1" ht="16.5" customHeight="1">
      <c r="A102" s="38"/>
      <c r="B102" s="39"/>
      <c r="C102" s="256" t="s">
        <v>14</v>
      </c>
      <c r="D102" s="256" t="s">
        <v>365</v>
      </c>
      <c r="E102" s="257" t="s">
        <v>1007</v>
      </c>
      <c r="F102" s="258" t="s">
        <v>1008</v>
      </c>
      <c r="G102" s="259" t="s">
        <v>453</v>
      </c>
      <c r="H102" s="260">
        <v>4</v>
      </c>
      <c r="I102" s="261"/>
      <c r="J102" s="262">
        <f>ROUND(I102*H102,2)</f>
        <v>0</v>
      </c>
      <c r="K102" s="258" t="s">
        <v>132</v>
      </c>
      <c r="L102" s="263"/>
      <c r="M102" s="264" t="s">
        <v>19</v>
      </c>
      <c r="N102" s="265" t="s">
        <v>43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631</v>
      </c>
      <c r="AT102" s="215" t="s">
        <v>365</v>
      </c>
      <c r="AU102" s="215" t="s">
        <v>80</v>
      </c>
      <c r="AY102" s="17" t="s">
        <v>126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80</v>
      </c>
      <c r="BK102" s="216">
        <f>ROUND(I102*H102,2)</f>
        <v>0</v>
      </c>
      <c r="BL102" s="17" t="s">
        <v>557</v>
      </c>
      <c r="BM102" s="215" t="s">
        <v>276</v>
      </c>
    </row>
    <row r="103" s="2" customFormat="1" ht="16.5" customHeight="1">
      <c r="A103" s="38"/>
      <c r="B103" s="39"/>
      <c r="C103" s="256" t="s">
        <v>211</v>
      </c>
      <c r="D103" s="256" t="s">
        <v>365</v>
      </c>
      <c r="E103" s="257" t="s">
        <v>1009</v>
      </c>
      <c r="F103" s="258" t="s">
        <v>1010</v>
      </c>
      <c r="G103" s="259" t="s">
        <v>453</v>
      </c>
      <c r="H103" s="260">
        <v>4</v>
      </c>
      <c r="I103" s="261"/>
      <c r="J103" s="262">
        <f>ROUND(I103*H103,2)</f>
        <v>0</v>
      </c>
      <c r="K103" s="258" t="s">
        <v>132</v>
      </c>
      <c r="L103" s="263"/>
      <c r="M103" s="264" t="s">
        <v>19</v>
      </c>
      <c r="N103" s="265" t="s">
        <v>43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631</v>
      </c>
      <c r="AT103" s="215" t="s">
        <v>365</v>
      </c>
      <c r="AU103" s="215" t="s">
        <v>80</v>
      </c>
      <c r="AY103" s="17" t="s">
        <v>126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80</v>
      </c>
      <c r="BK103" s="216">
        <f>ROUND(I103*H103,2)</f>
        <v>0</v>
      </c>
      <c r="BL103" s="17" t="s">
        <v>557</v>
      </c>
      <c r="BM103" s="215" t="s">
        <v>290</v>
      </c>
    </row>
    <row r="104" s="2" customFormat="1" ht="24.15" customHeight="1">
      <c r="A104" s="38"/>
      <c r="B104" s="39"/>
      <c r="C104" s="204" t="s">
        <v>217</v>
      </c>
      <c r="D104" s="204" t="s">
        <v>128</v>
      </c>
      <c r="E104" s="205" t="s">
        <v>1011</v>
      </c>
      <c r="F104" s="206" t="s">
        <v>1012</v>
      </c>
      <c r="G104" s="207" t="s">
        <v>267</v>
      </c>
      <c r="H104" s="208">
        <v>203</v>
      </c>
      <c r="I104" s="209"/>
      <c r="J104" s="210">
        <f>ROUND(I104*H104,2)</f>
        <v>0</v>
      </c>
      <c r="K104" s="206" t="s">
        <v>132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557</v>
      </c>
      <c r="AT104" s="215" t="s">
        <v>128</v>
      </c>
      <c r="AU104" s="215" t="s">
        <v>80</v>
      </c>
      <c r="AY104" s="17" t="s">
        <v>126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80</v>
      </c>
      <c r="BK104" s="216">
        <f>ROUND(I104*H104,2)</f>
        <v>0</v>
      </c>
      <c r="BL104" s="17" t="s">
        <v>557</v>
      </c>
      <c r="BM104" s="215" t="s">
        <v>305</v>
      </c>
    </row>
    <row r="105" s="2" customFormat="1">
      <c r="A105" s="38"/>
      <c r="B105" s="39"/>
      <c r="C105" s="40"/>
      <c r="D105" s="217" t="s">
        <v>135</v>
      </c>
      <c r="E105" s="40"/>
      <c r="F105" s="218" t="s">
        <v>1013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135</v>
      </c>
      <c r="AU105" s="17" t="s">
        <v>80</v>
      </c>
    </row>
    <row r="106" s="2" customFormat="1" ht="16.5" customHeight="1">
      <c r="A106" s="38"/>
      <c r="B106" s="39"/>
      <c r="C106" s="256" t="s">
        <v>223</v>
      </c>
      <c r="D106" s="256" t="s">
        <v>365</v>
      </c>
      <c r="E106" s="257" t="s">
        <v>1014</v>
      </c>
      <c r="F106" s="258" t="s">
        <v>1015</v>
      </c>
      <c r="G106" s="259" t="s">
        <v>267</v>
      </c>
      <c r="H106" s="260">
        <v>203</v>
      </c>
      <c r="I106" s="261"/>
      <c r="J106" s="262">
        <f>ROUND(I106*H106,2)</f>
        <v>0</v>
      </c>
      <c r="K106" s="258" t="s">
        <v>132</v>
      </c>
      <c r="L106" s="263"/>
      <c r="M106" s="264" t="s">
        <v>19</v>
      </c>
      <c r="N106" s="265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631</v>
      </c>
      <c r="AT106" s="215" t="s">
        <v>365</v>
      </c>
      <c r="AU106" s="215" t="s">
        <v>80</v>
      </c>
      <c r="AY106" s="17" t="s">
        <v>126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80</v>
      </c>
      <c r="BK106" s="216">
        <f>ROUND(I106*H106,2)</f>
        <v>0</v>
      </c>
      <c r="BL106" s="17" t="s">
        <v>557</v>
      </c>
      <c r="BM106" s="215" t="s">
        <v>319</v>
      </c>
    </row>
    <row r="107" s="2" customFormat="1" ht="21.75" customHeight="1">
      <c r="A107" s="38"/>
      <c r="B107" s="39"/>
      <c r="C107" s="204" t="s">
        <v>8</v>
      </c>
      <c r="D107" s="204" t="s">
        <v>128</v>
      </c>
      <c r="E107" s="205" t="s">
        <v>1016</v>
      </c>
      <c r="F107" s="206" t="s">
        <v>1017</v>
      </c>
      <c r="G107" s="207" t="s">
        <v>453</v>
      </c>
      <c r="H107" s="208">
        <v>11</v>
      </c>
      <c r="I107" s="209"/>
      <c r="J107" s="210">
        <f>ROUND(I107*H107,2)</f>
        <v>0</v>
      </c>
      <c r="K107" s="206" t="s">
        <v>132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557</v>
      </c>
      <c r="AT107" s="215" t="s">
        <v>128</v>
      </c>
      <c r="AU107" s="215" t="s">
        <v>80</v>
      </c>
      <c r="AY107" s="17" t="s">
        <v>126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80</v>
      </c>
      <c r="BK107" s="216">
        <f>ROUND(I107*H107,2)</f>
        <v>0</v>
      </c>
      <c r="BL107" s="17" t="s">
        <v>557</v>
      </c>
      <c r="BM107" s="215" t="s">
        <v>330</v>
      </c>
    </row>
    <row r="108" s="2" customFormat="1">
      <c r="A108" s="38"/>
      <c r="B108" s="39"/>
      <c r="C108" s="40"/>
      <c r="D108" s="217" t="s">
        <v>135</v>
      </c>
      <c r="E108" s="40"/>
      <c r="F108" s="218" t="s">
        <v>1018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135</v>
      </c>
      <c r="AU108" s="17" t="s">
        <v>80</v>
      </c>
    </row>
    <row r="109" s="2" customFormat="1" ht="16.5" customHeight="1">
      <c r="A109" s="38"/>
      <c r="B109" s="39"/>
      <c r="C109" s="256" t="s">
        <v>239</v>
      </c>
      <c r="D109" s="256" t="s">
        <v>365</v>
      </c>
      <c r="E109" s="257" t="s">
        <v>1019</v>
      </c>
      <c r="F109" s="258" t="s">
        <v>1020</v>
      </c>
      <c r="G109" s="259" t="s">
        <v>965</v>
      </c>
      <c r="H109" s="260">
        <v>11</v>
      </c>
      <c r="I109" s="261"/>
      <c r="J109" s="262">
        <f>ROUND(I109*H109,2)</f>
        <v>0</v>
      </c>
      <c r="K109" s="258" t="s">
        <v>19</v>
      </c>
      <c r="L109" s="263"/>
      <c r="M109" s="264" t="s">
        <v>19</v>
      </c>
      <c r="N109" s="265" t="s">
        <v>43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631</v>
      </c>
      <c r="AT109" s="215" t="s">
        <v>365</v>
      </c>
      <c r="AU109" s="215" t="s">
        <v>80</v>
      </c>
      <c r="AY109" s="17" t="s">
        <v>126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80</v>
      </c>
      <c r="BK109" s="216">
        <f>ROUND(I109*H109,2)</f>
        <v>0</v>
      </c>
      <c r="BL109" s="17" t="s">
        <v>557</v>
      </c>
      <c r="BM109" s="215" t="s">
        <v>344</v>
      </c>
    </row>
    <row r="110" s="2" customFormat="1" ht="16.5" customHeight="1">
      <c r="A110" s="38"/>
      <c r="B110" s="39"/>
      <c r="C110" s="204" t="s">
        <v>247</v>
      </c>
      <c r="D110" s="204" t="s">
        <v>128</v>
      </c>
      <c r="E110" s="205" t="s">
        <v>1021</v>
      </c>
      <c r="F110" s="206" t="s">
        <v>1022</v>
      </c>
      <c r="G110" s="207" t="s">
        <v>267</v>
      </c>
      <c r="H110" s="208">
        <v>195</v>
      </c>
      <c r="I110" s="209"/>
      <c r="J110" s="210">
        <f>ROUND(I110*H110,2)</f>
        <v>0</v>
      </c>
      <c r="K110" s="206" t="s">
        <v>132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557</v>
      </c>
      <c r="AT110" s="215" t="s">
        <v>128</v>
      </c>
      <c r="AU110" s="215" t="s">
        <v>80</v>
      </c>
      <c r="AY110" s="17" t="s">
        <v>126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80</v>
      </c>
      <c r="BK110" s="216">
        <f>ROUND(I110*H110,2)</f>
        <v>0</v>
      </c>
      <c r="BL110" s="17" t="s">
        <v>557</v>
      </c>
      <c r="BM110" s="215" t="s">
        <v>358</v>
      </c>
    </row>
    <row r="111" s="2" customFormat="1">
      <c r="A111" s="38"/>
      <c r="B111" s="39"/>
      <c r="C111" s="40"/>
      <c r="D111" s="217" t="s">
        <v>135</v>
      </c>
      <c r="E111" s="40"/>
      <c r="F111" s="218" t="s">
        <v>1023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135</v>
      </c>
      <c r="AU111" s="17" t="s">
        <v>80</v>
      </c>
    </row>
    <row r="112" s="2" customFormat="1" ht="16.5" customHeight="1">
      <c r="A112" s="38"/>
      <c r="B112" s="39"/>
      <c r="C112" s="256" t="s">
        <v>254</v>
      </c>
      <c r="D112" s="256" t="s">
        <v>365</v>
      </c>
      <c r="E112" s="257" t="s">
        <v>1024</v>
      </c>
      <c r="F112" s="258" t="s">
        <v>1025</v>
      </c>
      <c r="G112" s="259" t="s">
        <v>390</v>
      </c>
      <c r="H112" s="260">
        <v>126.75</v>
      </c>
      <c r="I112" s="261"/>
      <c r="J112" s="262">
        <f>ROUND(I112*H112,2)</f>
        <v>0</v>
      </c>
      <c r="K112" s="258" t="s">
        <v>132</v>
      </c>
      <c r="L112" s="263"/>
      <c r="M112" s="264" t="s">
        <v>19</v>
      </c>
      <c r="N112" s="265" t="s">
        <v>43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631</v>
      </c>
      <c r="AT112" s="215" t="s">
        <v>365</v>
      </c>
      <c r="AU112" s="215" t="s">
        <v>80</v>
      </c>
      <c r="AY112" s="17" t="s">
        <v>126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80</v>
      </c>
      <c r="BK112" s="216">
        <f>ROUND(I112*H112,2)</f>
        <v>0</v>
      </c>
      <c r="BL112" s="17" t="s">
        <v>557</v>
      </c>
      <c r="BM112" s="215" t="s">
        <v>370</v>
      </c>
    </row>
    <row r="113" s="2" customFormat="1" ht="16.5" customHeight="1">
      <c r="A113" s="38"/>
      <c r="B113" s="39"/>
      <c r="C113" s="204" t="s">
        <v>259</v>
      </c>
      <c r="D113" s="204" t="s">
        <v>128</v>
      </c>
      <c r="E113" s="205" t="s">
        <v>1026</v>
      </c>
      <c r="F113" s="206" t="s">
        <v>1027</v>
      </c>
      <c r="G113" s="207" t="s">
        <v>453</v>
      </c>
      <c r="H113" s="208">
        <v>8</v>
      </c>
      <c r="I113" s="209"/>
      <c r="J113" s="210">
        <f>ROUND(I113*H113,2)</f>
        <v>0</v>
      </c>
      <c r="K113" s="206" t="s">
        <v>132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557</v>
      </c>
      <c r="AT113" s="215" t="s">
        <v>128</v>
      </c>
      <c r="AU113" s="215" t="s">
        <v>80</v>
      </c>
      <c r="AY113" s="17" t="s">
        <v>126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80</v>
      </c>
      <c r="BK113" s="216">
        <f>ROUND(I113*H113,2)</f>
        <v>0</v>
      </c>
      <c r="BL113" s="17" t="s">
        <v>557</v>
      </c>
      <c r="BM113" s="215" t="s">
        <v>382</v>
      </c>
    </row>
    <row r="114" s="2" customFormat="1">
      <c r="A114" s="38"/>
      <c r="B114" s="39"/>
      <c r="C114" s="40"/>
      <c r="D114" s="217" t="s">
        <v>135</v>
      </c>
      <c r="E114" s="40"/>
      <c r="F114" s="218" t="s">
        <v>1028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135</v>
      </c>
      <c r="AU114" s="17" t="s">
        <v>80</v>
      </c>
    </row>
    <row r="115" s="2" customFormat="1" ht="16.5" customHeight="1">
      <c r="A115" s="38"/>
      <c r="B115" s="39"/>
      <c r="C115" s="256" t="s">
        <v>264</v>
      </c>
      <c r="D115" s="256" t="s">
        <v>365</v>
      </c>
      <c r="E115" s="257" t="s">
        <v>1029</v>
      </c>
      <c r="F115" s="258" t="s">
        <v>1030</v>
      </c>
      <c r="G115" s="259" t="s">
        <v>453</v>
      </c>
      <c r="H115" s="260">
        <v>4</v>
      </c>
      <c r="I115" s="261"/>
      <c r="J115" s="262">
        <f>ROUND(I115*H115,2)</f>
        <v>0</v>
      </c>
      <c r="K115" s="258" t="s">
        <v>132</v>
      </c>
      <c r="L115" s="263"/>
      <c r="M115" s="264" t="s">
        <v>19</v>
      </c>
      <c r="N115" s="265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631</v>
      </c>
      <c r="AT115" s="215" t="s">
        <v>365</v>
      </c>
      <c r="AU115" s="215" t="s">
        <v>80</v>
      </c>
      <c r="AY115" s="17" t="s">
        <v>126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80</v>
      </c>
      <c r="BK115" s="216">
        <f>ROUND(I115*H115,2)</f>
        <v>0</v>
      </c>
      <c r="BL115" s="17" t="s">
        <v>557</v>
      </c>
      <c r="BM115" s="215" t="s">
        <v>393</v>
      </c>
    </row>
    <row r="116" s="2" customFormat="1" ht="16.5" customHeight="1">
      <c r="A116" s="38"/>
      <c r="B116" s="39"/>
      <c r="C116" s="256" t="s">
        <v>7</v>
      </c>
      <c r="D116" s="256" t="s">
        <v>365</v>
      </c>
      <c r="E116" s="257" t="s">
        <v>1031</v>
      </c>
      <c r="F116" s="258" t="s">
        <v>1032</v>
      </c>
      <c r="G116" s="259" t="s">
        <v>453</v>
      </c>
      <c r="H116" s="260">
        <v>4</v>
      </c>
      <c r="I116" s="261"/>
      <c r="J116" s="262">
        <f>ROUND(I116*H116,2)</f>
        <v>0</v>
      </c>
      <c r="K116" s="258" t="s">
        <v>132</v>
      </c>
      <c r="L116" s="263"/>
      <c r="M116" s="264" t="s">
        <v>19</v>
      </c>
      <c r="N116" s="265" t="s">
        <v>43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631</v>
      </c>
      <c r="AT116" s="215" t="s">
        <v>365</v>
      </c>
      <c r="AU116" s="215" t="s">
        <v>80</v>
      </c>
      <c r="AY116" s="17" t="s">
        <v>126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80</v>
      </c>
      <c r="BK116" s="216">
        <f>ROUND(I116*H116,2)</f>
        <v>0</v>
      </c>
      <c r="BL116" s="17" t="s">
        <v>557</v>
      </c>
      <c r="BM116" s="215" t="s">
        <v>410</v>
      </c>
    </row>
    <row r="117" s="2" customFormat="1" ht="16.5" customHeight="1">
      <c r="A117" s="38"/>
      <c r="B117" s="39"/>
      <c r="C117" s="204" t="s">
        <v>276</v>
      </c>
      <c r="D117" s="204" t="s">
        <v>128</v>
      </c>
      <c r="E117" s="205" t="s">
        <v>1033</v>
      </c>
      <c r="F117" s="206" t="s">
        <v>1034</v>
      </c>
      <c r="G117" s="207" t="s">
        <v>453</v>
      </c>
      <c r="H117" s="208">
        <v>4</v>
      </c>
      <c r="I117" s="209"/>
      <c r="J117" s="210">
        <f>ROUND(I117*H117,2)</f>
        <v>0</v>
      </c>
      <c r="K117" s="206" t="s">
        <v>132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557</v>
      </c>
      <c r="AT117" s="215" t="s">
        <v>128</v>
      </c>
      <c r="AU117" s="215" t="s">
        <v>80</v>
      </c>
      <c r="AY117" s="17" t="s">
        <v>126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80</v>
      </c>
      <c r="BK117" s="216">
        <f>ROUND(I117*H117,2)</f>
        <v>0</v>
      </c>
      <c r="BL117" s="17" t="s">
        <v>557</v>
      </c>
      <c r="BM117" s="215" t="s">
        <v>425</v>
      </c>
    </row>
    <row r="118" s="2" customFormat="1">
      <c r="A118" s="38"/>
      <c r="B118" s="39"/>
      <c r="C118" s="40"/>
      <c r="D118" s="217" t="s">
        <v>135</v>
      </c>
      <c r="E118" s="40"/>
      <c r="F118" s="218" t="s">
        <v>1035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135</v>
      </c>
      <c r="AU118" s="17" t="s">
        <v>80</v>
      </c>
    </row>
    <row r="119" s="2" customFormat="1" ht="16.5" customHeight="1">
      <c r="A119" s="38"/>
      <c r="B119" s="39"/>
      <c r="C119" s="256" t="s">
        <v>283</v>
      </c>
      <c r="D119" s="256" t="s">
        <v>365</v>
      </c>
      <c r="E119" s="257" t="s">
        <v>1036</v>
      </c>
      <c r="F119" s="258" t="s">
        <v>1037</v>
      </c>
      <c r="G119" s="259" t="s">
        <v>453</v>
      </c>
      <c r="H119" s="260">
        <v>4</v>
      </c>
      <c r="I119" s="261"/>
      <c r="J119" s="262">
        <f>ROUND(I119*H119,2)</f>
        <v>0</v>
      </c>
      <c r="K119" s="258" t="s">
        <v>132</v>
      </c>
      <c r="L119" s="263"/>
      <c r="M119" s="264" t="s">
        <v>19</v>
      </c>
      <c r="N119" s="265" t="s">
        <v>43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631</v>
      </c>
      <c r="AT119" s="215" t="s">
        <v>365</v>
      </c>
      <c r="AU119" s="215" t="s">
        <v>80</v>
      </c>
      <c r="AY119" s="17" t="s">
        <v>126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80</v>
      </c>
      <c r="BK119" s="216">
        <f>ROUND(I119*H119,2)</f>
        <v>0</v>
      </c>
      <c r="BL119" s="17" t="s">
        <v>557</v>
      </c>
      <c r="BM119" s="215" t="s">
        <v>436</v>
      </c>
    </row>
    <row r="120" s="2" customFormat="1" ht="16.5" customHeight="1">
      <c r="A120" s="38"/>
      <c r="B120" s="39"/>
      <c r="C120" s="204" t="s">
        <v>290</v>
      </c>
      <c r="D120" s="204" t="s">
        <v>128</v>
      </c>
      <c r="E120" s="205" t="s">
        <v>1038</v>
      </c>
      <c r="F120" s="206" t="s">
        <v>1039</v>
      </c>
      <c r="G120" s="207" t="s">
        <v>267</v>
      </c>
      <c r="H120" s="208">
        <v>40</v>
      </c>
      <c r="I120" s="209"/>
      <c r="J120" s="210">
        <f>ROUND(I120*H120,2)</f>
        <v>0</v>
      </c>
      <c r="K120" s="206" t="s">
        <v>132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557</v>
      </c>
      <c r="AT120" s="215" t="s">
        <v>128</v>
      </c>
      <c r="AU120" s="215" t="s">
        <v>80</v>
      </c>
      <c r="AY120" s="17" t="s">
        <v>126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80</v>
      </c>
      <c r="BK120" s="216">
        <f>ROUND(I120*H120,2)</f>
        <v>0</v>
      </c>
      <c r="BL120" s="17" t="s">
        <v>557</v>
      </c>
      <c r="BM120" s="215" t="s">
        <v>450</v>
      </c>
    </row>
    <row r="121" s="2" customFormat="1">
      <c r="A121" s="38"/>
      <c r="B121" s="39"/>
      <c r="C121" s="40"/>
      <c r="D121" s="217" t="s">
        <v>135</v>
      </c>
      <c r="E121" s="40"/>
      <c r="F121" s="218" t="s">
        <v>1040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135</v>
      </c>
      <c r="AU121" s="17" t="s">
        <v>80</v>
      </c>
    </row>
    <row r="122" s="2" customFormat="1" ht="16.5" customHeight="1">
      <c r="A122" s="38"/>
      <c r="B122" s="39"/>
      <c r="C122" s="256" t="s">
        <v>297</v>
      </c>
      <c r="D122" s="256" t="s">
        <v>365</v>
      </c>
      <c r="E122" s="257" t="s">
        <v>1041</v>
      </c>
      <c r="F122" s="258" t="s">
        <v>1042</v>
      </c>
      <c r="G122" s="259" t="s">
        <v>267</v>
      </c>
      <c r="H122" s="260">
        <v>40</v>
      </c>
      <c r="I122" s="261"/>
      <c r="J122" s="262">
        <f>ROUND(I122*H122,2)</f>
        <v>0</v>
      </c>
      <c r="K122" s="258" t="s">
        <v>132</v>
      </c>
      <c r="L122" s="263"/>
      <c r="M122" s="264" t="s">
        <v>19</v>
      </c>
      <c r="N122" s="265" t="s">
        <v>43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631</v>
      </c>
      <c r="AT122" s="215" t="s">
        <v>365</v>
      </c>
      <c r="AU122" s="215" t="s">
        <v>80</v>
      </c>
      <c r="AY122" s="17" t="s">
        <v>126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80</v>
      </c>
      <c r="BK122" s="216">
        <f>ROUND(I122*H122,2)</f>
        <v>0</v>
      </c>
      <c r="BL122" s="17" t="s">
        <v>557</v>
      </c>
      <c r="BM122" s="215" t="s">
        <v>464</v>
      </c>
    </row>
    <row r="123" s="2" customFormat="1" ht="16.5" customHeight="1">
      <c r="A123" s="38"/>
      <c r="B123" s="39"/>
      <c r="C123" s="204" t="s">
        <v>305</v>
      </c>
      <c r="D123" s="204" t="s">
        <v>128</v>
      </c>
      <c r="E123" s="205" t="s">
        <v>1043</v>
      </c>
      <c r="F123" s="206" t="s">
        <v>1044</v>
      </c>
      <c r="G123" s="207" t="s">
        <v>453</v>
      </c>
      <c r="H123" s="208">
        <v>4</v>
      </c>
      <c r="I123" s="209"/>
      <c r="J123" s="210">
        <f>ROUND(I123*H123,2)</f>
        <v>0</v>
      </c>
      <c r="K123" s="206" t="s">
        <v>132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557</v>
      </c>
      <c r="AT123" s="215" t="s">
        <v>128</v>
      </c>
      <c r="AU123" s="215" t="s">
        <v>80</v>
      </c>
      <c r="AY123" s="17" t="s">
        <v>126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80</v>
      </c>
      <c r="BK123" s="216">
        <f>ROUND(I123*H123,2)</f>
        <v>0</v>
      </c>
      <c r="BL123" s="17" t="s">
        <v>557</v>
      </c>
      <c r="BM123" s="215" t="s">
        <v>480</v>
      </c>
    </row>
    <row r="124" s="2" customFormat="1">
      <c r="A124" s="38"/>
      <c r="B124" s="39"/>
      <c r="C124" s="40"/>
      <c r="D124" s="217" t="s">
        <v>135</v>
      </c>
      <c r="E124" s="40"/>
      <c r="F124" s="218" t="s">
        <v>1045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135</v>
      </c>
      <c r="AU124" s="17" t="s">
        <v>80</v>
      </c>
    </row>
    <row r="125" s="2" customFormat="1" ht="16.5" customHeight="1">
      <c r="A125" s="38"/>
      <c r="B125" s="39"/>
      <c r="C125" s="256" t="s">
        <v>312</v>
      </c>
      <c r="D125" s="256" t="s">
        <v>365</v>
      </c>
      <c r="E125" s="257" t="s">
        <v>1046</v>
      </c>
      <c r="F125" s="258" t="s">
        <v>1047</v>
      </c>
      <c r="G125" s="259" t="s">
        <v>965</v>
      </c>
      <c r="H125" s="260">
        <v>4</v>
      </c>
      <c r="I125" s="261"/>
      <c r="J125" s="262">
        <f>ROUND(I125*H125,2)</f>
        <v>0</v>
      </c>
      <c r="K125" s="258" t="s">
        <v>19</v>
      </c>
      <c r="L125" s="263"/>
      <c r="M125" s="264" t="s">
        <v>19</v>
      </c>
      <c r="N125" s="265" t="s">
        <v>43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631</v>
      </c>
      <c r="AT125" s="215" t="s">
        <v>365</v>
      </c>
      <c r="AU125" s="215" t="s">
        <v>80</v>
      </c>
      <c r="AY125" s="17" t="s">
        <v>126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80</v>
      </c>
      <c r="BK125" s="216">
        <f>ROUND(I125*H125,2)</f>
        <v>0</v>
      </c>
      <c r="BL125" s="17" t="s">
        <v>557</v>
      </c>
      <c r="BM125" s="215" t="s">
        <v>498</v>
      </c>
    </row>
    <row r="126" s="2" customFormat="1" ht="16.5" customHeight="1">
      <c r="A126" s="38"/>
      <c r="B126" s="39"/>
      <c r="C126" s="256" t="s">
        <v>319</v>
      </c>
      <c r="D126" s="256" t="s">
        <v>365</v>
      </c>
      <c r="E126" s="257" t="s">
        <v>1048</v>
      </c>
      <c r="F126" s="258" t="s">
        <v>1049</v>
      </c>
      <c r="G126" s="259" t="s">
        <v>965</v>
      </c>
      <c r="H126" s="260">
        <v>4</v>
      </c>
      <c r="I126" s="261"/>
      <c r="J126" s="262">
        <f>ROUND(I126*H126,2)</f>
        <v>0</v>
      </c>
      <c r="K126" s="258" t="s">
        <v>19</v>
      </c>
      <c r="L126" s="263"/>
      <c r="M126" s="264" t="s">
        <v>19</v>
      </c>
      <c r="N126" s="265" t="s">
        <v>43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631</v>
      </c>
      <c r="AT126" s="215" t="s">
        <v>365</v>
      </c>
      <c r="AU126" s="215" t="s">
        <v>80</v>
      </c>
      <c r="AY126" s="17" t="s">
        <v>126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80</v>
      </c>
      <c r="BK126" s="216">
        <f>ROUND(I126*H126,2)</f>
        <v>0</v>
      </c>
      <c r="BL126" s="17" t="s">
        <v>557</v>
      </c>
      <c r="BM126" s="215" t="s">
        <v>511</v>
      </c>
    </row>
    <row r="127" s="2" customFormat="1" ht="21.75" customHeight="1">
      <c r="A127" s="38"/>
      <c r="B127" s="39"/>
      <c r="C127" s="204" t="s">
        <v>325</v>
      </c>
      <c r="D127" s="204" t="s">
        <v>128</v>
      </c>
      <c r="E127" s="205" t="s">
        <v>1050</v>
      </c>
      <c r="F127" s="206" t="s">
        <v>1051</v>
      </c>
      <c r="G127" s="207" t="s">
        <v>453</v>
      </c>
      <c r="H127" s="208">
        <v>40</v>
      </c>
      <c r="I127" s="209"/>
      <c r="J127" s="210">
        <f>ROUND(I127*H127,2)</f>
        <v>0</v>
      </c>
      <c r="K127" s="206" t="s">
        <v>132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557</v>
      </c>
      <c r="AT127" s="215" t="s">
        <v>128</v>
      </c>
      <c r="AU127" s="215" t="s">
        <v>80</v>
      </c>
      <c r="AY127" s="17" t="s">
        <v>126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80</v>
      </c>
      <c r="BK127" s="216">
        <f>ROUND(I127*H127,2)</f>
        <v>0</v>
      </c>
      <c r="BL127" s="17" t="s">
        <v>557</v>
      </c>
      <c r="BM127" s="215" t="s">
        <v>522</v>
      </c>
    </row>
    <row r="128" s="2" customFormat="1">
      <c r="A128" s="38"/>
      <c r="B128" s="39"/>
      <c r="C128" s="40"/>
      <c r="D128" s="217" t="s">
        <v>135</v>
      </c>
      <c r="E128" s="40"/>
      <c r="F128" s="218" t="s">
        <v>1052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135</v>
      </c>
      <c r="AU128" s="17" t="s">
        <v>80</v>
      </c>
    </row>
    <row r="129" s="2" customFormat="1" ht="21.75" customHeight="1">
      <c r="A129" s="38"/>
      <c r="B129" s="39"/>
      <c r="C129" s="204" t="s">
        <v>330</v>
      </c>
      <c r="D129" s="204" t="s">
        <v>128</v>
      </c>
      <c r="E129" s="205" t="s">
        <v>1053</v>
      </c>
      <c r="F129" s="206" t="s">
        <v>1054</v>
      </c>
      <c r="G129" s="207" t="s">
        <v>453</v>
      </c>
      <c r="H129" s="208">
        <v>44</v>
      </c>
      <c r="I129" s="209"/>
      <c r="J129" s="210">
        <f>ROUND(I129*H129,2)</f>
        <v>0</v>
      </c>
      <c r="K129" s="206" t="s">
        <v>132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557</v>
      </c>
      <c r="AT129" s="215" t="s">
        <v>128</v>
      </c>
      <c r="AU129" s="215" t="s">
        <v>80</v>
      </c>
      <c r="AY129" s="17" t="s">
        <v>126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80</v>
      </c>
      <c r="BK129" s="216">
        <f>ROUND(I129*H129,2)</f>
        <v>0</v>
      </c>
      <c r="BL129" s="17" t="s">
        <v>557</v>
      </c>
      <c r="BM129" s="215" t="s">
        <v>532</v>
      </c>
    </row>
    <row r="130" s="2" customFormat="1">
      <c r="A130" s="38"/>
      <c r="B130" s="39"/>
      <c r="C130" s="40"/>
      <c r="D130" s="217" t="s">
        <v>135</v>
      </c>
      <c r="E130" s="40"/>
      <c r="F130" s="218" t="s">
        <v>1055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135</v>
      </c>
      <c r="AU130" s="17" t="s">
        <v>80</v>
      </c>
    </row>
    <row r="131" s="2" customFormat="1" ht="16.5" customHeight="1">
      <c r="A131" s="38"/>
      <c r="B131" s="39"/>
      <c r="C131" s="204" t="s">
        <v>337</v>
      </c>
      <c r="D131" s="204" t="s">
        <v>128</v>
      </c>
      <c r="E131" s="205" t="s">
        <v>1056</v>
      </c>
      <c r="F131" s="206" t="s">
        <v>1057</v>
      </c>
      <c r="G131" s="207" t="s">
        <v>935</v>
      </c>
      <c r="H131" s="208">
        <v>1</v>
      </c>
      <c r="I131" s="209"/>
      <c r="J131" s="210">
        <f>ROUND(I131*H131,2)</f>
        <v>0</v>
      </c>
      <c r="K131" s="206" t="s">
        <v>19</v>
      </c>
      <c r="L131" s="44"/>
      <c r="M131" s="211" t="s">
        <v>19</v>
      </c>
      <c r="N131" s="212" t="s">
        <v>43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557</v>
      </c>
      <c r="AT131" s="215" t="s">
        <v>128</v>
      </c>
      <c r="AU131" s="215" t="s">
        <v>80</v>
      </c>
      <c r="AY131" s="17" t="s">
        <v>126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80</v>
      </c>
      <c r="BK131" s="216">
        <f>ROUND(I131*H131,2)</f>
        <v>0</v>
      </c>
      <c r="BL131" s="17" t="s">
        <v>557</v>
      </c>
      <c r="BM131" s="215" t="s">
        <v>546</v>
      </c>
    </row>
    <row r="132" s="2" customFormat="1" ht="16.5" customHeight="1">
      <c r="A132" s="38"/>
      <c r="B132" s="39"/>
      <c r="C132" s="204" t="s">
        <v>344</v>
      </c>
      <c r="D132" s="204" t="s">
        <v>128</v>
      </c>
      <c r="E132" s="205" t="s">
        <v>1058</v>
      </c>
      <c r="F132" s="206" t="s">
        <v>1059</v>
      </c>
      <c r="G132" s="207" t="s">
        <v>453</v>
      </c>
      <c r="H132" s="208">
        <v>8</v>
      </c>
      <c r="I132" s="209"/>
      <c r="J132" s="210">
        <f>ROUND(I132*H132,2)</f>
        <v>0</v>
      </c>
      <c r="K132" s="206" t="s">
        <v>132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557</v>
      </c>
      <c r="AT132" s="215" t="s">
        <v>128</v>
      </c>
      <c r="AU132" s="215" t="s">
        <v>80</v>
      </c>
      <c r="AY132" s="17" t="s">
        <v>126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80</v>
      </c>
      <c r="BK132" s="216">
        <f>ROUND(I132*H132,2)</f>
        <v>0</v>
      </c>
      <c r="BL132" s="17" t="s">
        <v>557</v>
      </c>
      <c r="BM132" s="215" t="s">
        <v>557</v>
      </c>
    </row>
    <row r="133" s="2" customFormat="1">
      <c r="A133" s="38"/>
      <c r="B133" s="39"/>
      <c r="C133" s="40"/>
      <c r="D133" s="217" t="s">
        <v>135</v>
      </c>
      <c r="E133" s="40"/>
      <c r="F133" s="218" t="s">
        <v>1060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135</v>
      </c>
      <c r="AU133" s="17" t="s">
        <v>80</v>
      </c>
    </row>
    <row r="134" s="2" customFormat="1" ht="16.5" customHeight="1">
      <c r="A134" s="38"/>
      <c r="B134" s="39"/>
      <c r="C134" s="256" t="s">
        <v>352</v>
      </c>
      <c r="D134" s="256" t="s">
        <v>365</v>
      </c>
      <c r="E134" s="257" t="s">
        <v>1061</v>
      </c>
      <c r="F134" s="258" t="s">
        <v>1062</v>
      </c>
      <c r="G134" s="259" t="s">
        <v>965</v>
      </c>
      <c r="H134" s="260">
        <v>8</v>
      </c>
      <c r="I134" s="261"/>
      <c r="J134" s="262">
        <f>ROUND(I134*H134,2)</f>
        <v>0</v>
      </c>
      <c r="K134" s="258" t="s">
        <v>19</v>
      </c>
      <c r="L134" s="263"/>
      <c r="M134" s="264" t="s">
        <v>19</v>
      </c>
      <c r="N134" s="265" t="s">
        <v>43</v>
      </c>
      <c r="O134" s="84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631</v>
      </c>
      <c r="AT134" s="215" t="s">
        <v>365</v>
      </c>
      <c r="AU134" s="215" t="s">
        <v>80</v>
      </c>
      <c r="AY134" s="17" t="s">
        <v>126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80</v>
      </c>
      <c r="BK134" s="216">
        <f>ROUND(I134*H134,2)</f>
        <v>0</v>
      </c>
      <c r="BL134" s="17" t="s">
        <v>557</v>
      </c>
      <c r="BM134" s="215" t="s">
        <v>569</v>
      </c>
    </row>
    <row r="135" s="2" customFormat="1" ht="16.5" customHeight="1">
      <c r="A135" s="38"/>
      <c r="B135" s="39"/>
      <c r="C135" s="204" t="s">
        <v>358</v>
      </c>
      <c r="D135" s="204" t="s">
        <v>128</v>
      </c>
      <c r="E135" s="205" t="s">
        <v>1063</v>
      </c>
      <c r="F135" s="206" t="s">
        <v>1064</v>
      </c>
      <c r="G135" s="207" t="s">
        <v>267</v>
      </c>
      <c r="H135" s="208">
        <v>187</v>
      </c>
      <c r="I135" s="209"/>
      <c r="J135" s="210">
        <f>ROUND(I135*H135,2)</f>
        <v>0</v>
      </c>
      <c r="K135" s="206" t="s">
        <v>132</v>
      </c>
      <c r="L135" s="44"/>
      <c r="M135" s="211" t="s">
        <v>19</v>
      </c>
      <c r="N135" s="212" t="s">
        <v>43</v>
      </c>
      <c r="O135" s="84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557</v>
      </c>
      <c r="AT135" s="215" t="s">
        <v>128</v>
      </c>
      <c r="AU135" s="215" t="s">
        <v>80</v>
      </c>
      <c r="AY135" s="17" t="s">
        <v>126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80</v>
      </c>
      <c r="BK135" s="216">
        <f>ROUND(I135*H135,2)</f>
        <v>0</v>
      </c>
      <c r="BL135" s="17" t="s">
        <v>557</v>
      </c>
      <c r="BM135" s="215" t="s">
        <v>580</v>
      </c>
    </row>
    <row r="136" s="2" customFormat="1">
      <c r="A136" s="38"/>
      <c r="B136" s="39"/>
      <c r="C136" s="40"/>
      <c r="D136" s="217" t="s">
        <v>135</v>
      </c>
      <c r="E136" s="40"/>
      <c r="F136" s="218" t="s">
        <v>1065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135</v>
      </c>
      <c r="AU136" s="17" t="s">
        <v>80</v>
      </c>
    </row>
    <row r="137" s="2" customFormat="1" ht="16.5" customHeight="1">
      <c r="A137" s="38"/>
      <c r="B137" s="39"/>
      <c r="C137" s="256" t="s">
        <v>364</v>
      </c>
      <c r="D137" s="256" t="s">
        <v>365</v>
      </c>
      <c r="E137" s="257" t="s">
        <v>1066</v>
      </c>
      <c r="F137" s="258" t="s">
        <v>1067</v>
      </c>
      <c r="G137" s="259" t="s">
        <v>267</v>
      </c>
      <c r="H137" s="260">
        <v>187</v>
      </c>
      <c r="I137" s="261"/>
      <c r="J137" s="262">
        <f>ROUND(I137*H137,2)</f>
        <v>0</v>
      </c>
      <c r="K137" s="258" t="s">
        <v>132</v>
      </c>
      <c r="L137" s="263"/>
      <c r="M137" s="264" t="s">
        <v>19</v>
      </c>
      <c r="N137" s="265" t="s">
        <v>43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631</v>
      </c>
      <c r="AT137" s="215" t="s">
        <v>365</v>
      </c>
      <c r="AU137" s="215" t="s">
        <v>80</v>
      </c>
      <c r="AY137" s="17" t="s">
        <v>126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80</v>
      </c>
      <c r="BK137" s="216">
        <f>ROUND(I137*H137,2)</f>
        <v>0</v>
      </c>
      <c r="BL137" s="17" t="s">
        <v>557</v>
      </c>
      <c r="BM137" s="215" t="s">
        <v>590</v>
      </c>
    </row>
    <row r="138" s="2" customFormat="1" ht="21.75" customHeight="1">
      <c r="A138" s="38"/>
      <c r="B138" s="39"/>
      <c r="C138" s="204" t="s">
        <v>370</v>
      </c>
      <c r="D138" s="204" t="s">
        <v>128</v>
      </c>
      <c r="E138" s="205" t="s">
        <v>1068</v>
      </c>
      <c r="F138" s="206" t="s">
        <v>1069</v>
      </c>
      <c r="G138" s="207" t="s">
        <v>453</v>
      </c>
      <c r="H138" s="208">
        <v>1</v>
      </c>
      <c r="I138" s="209"/>
      <c r="J138" s="210">
        <f>ROUND(I138*H138,2)</f>
        <v>0</v>
      </c>
      <c r="K138" s="206" t="s">
        <v>132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557</v>
      </c>
      <c r="AT138" s="215" t="s">
        <v>128</v>
      </c>
      <c r="AU138" s="215" t="s">
        <v>80</v>
      </c>
      <c r="AY138" s="17" t="s">
        <v>126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80</v>
      </c>
      <c r="BK138" s="216">
        <f>ROUND(I138*H138,2)</f>
        <v>0</v>
      </c>
      <c r="BL138" s="17" t="s">
        <v>557</v>
      </c>
      <c r="BM138" s="215" t="s">
        <v>604</v>
      </c>
    </row>
    <row r="139" s="2" customFormat="1">
      <c r="A139" s="38"/>
      <c r="B139" s="39"/>
      <c r="C139" s="40"/>
      <c r="D139" s="217" t="s">
        <v>135</v>
      </c>
      <c r="E139" s="40"/>
      <c r="F139" s="218" t="s">
        <v>1070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135</v>
      </c>
      <c r="AU139" s="17" t="s">
        <v>80</v>
      </c>
    </row>
    <row r="140" s="2" customFormat="1" ht="16.5" customHeight="1">
      <c r="A140" s="38"/>
      <c r="B140" s="39"/>
      <c r="C140" s="204" t="s">
        <v>377</v>
      </c>
      <c r="D140" s="204" t="s">
        <v>128</v>
      </c>
      <c r="E140" s="205" t="s">
        <v>1071</v>
      </c>
      <c r="F140" s="206" t="s">
        <v>1072</v>
      </c>
      <c r="G140" s="207" t="s">
        <v>935</v>
      </c>
      <c r="H140" s="208">
        <v>1</v>
      </c>
      <c r="I140" s="209"/>
      <c r="J140" s="210">
        <f>ROUND(I140*H140,2)</f>
        <v>0</v>
      </c>
      <c r="K140" s="206" t="s">
        <v>132</v>
      </c>
      <c r="L140" s="44"/>
      <c r="M140" s="211" t="s">
        <v>19</v>
      </c>
      <c r="N140" s="212" t="s">
        <v>43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557</v>
      </c>
      <c r="AT140" s="215" t="s">
        <v>128</v>
      </c>
      <c r="AU140" s="215" t="s">
        <v>80</v>
      </c>
      <c r="AY140" s="17" t="s">
        <v>126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80</v>
      </c>
      <c r="BK140" s="216">
        <f>ROUND(I140*H140,2)</f>
        <v>0</v>
      </c>
      <c r="BL140" s="17" t="s">
        <v>557</v>
      </c>
      <c r="BM140" s="215" t="s">
        <v>614</v>
      </c>
    </row>
    <row r="141" s="2" customFormat="1">
      <c r="A141" s="38"/>
      <c r="B141" s="39"/>
      <c r="C141" s="40"/>
      <c r="D141" s="217" t="s">
        <v>135</v>
      </c>
      <c r="E141" s="40"/>
      <c r="F141" s="218" t="s">
        <v>1073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135</v>
      </c>
      <c r="AU141" s="17" t="s">
        <v>80</v>
      </c>
    </row>
    <row r="142" s="12" customFormat="1" ht="25.92" customHeight="1">
      <c r="A142" s="12"/>
      <c r="B142" s="188"/>
      <c r="C142" s="189"/>
      <c r="D142" s="190" t="s">
        <v>71</v>
      </c>
      <c r="E142" s="191" t="s">
        <v>1074</v>
      </c>
      <c r="F142" s="191" t="s">
        <v>1075</v>
      </c>
      <c r="G142" s="189"/>
      <c r="H142" s="189"/>
      <c r="I142" s="192"/>
      <c r="J142" s="193">
        <f>BK142</f>
        <v>0</v>
      </c>
      <c r="K142" s="189"/>
      <c r="L142" s="194"/>
      <c r="M142" s="195"/>
      <c r="N142" s="196"/>
      <c r="O142" s="196"/>
      <c r="P142" s="197">
        <f>SUM(P143:P199)</f>
        <v>0</v>
      </c>
      <c r="Q142" s="196"/>
      <c r="R142" s="197">
        <f>SUM(R143:R199)</f>
        <v>0</v>
      </c>
      <c r="S142" s="196"/>
      <c r="T142" s="198">
        <f>SUM(T143:T199)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99" t="s">
        <v>150</v>
      </c>
      <c r="AT142" s="200" t="s">
        <v>71</v>
      </c>
      <c r="AU142" s="200" t="s">
        <v>72</v>
      </c>
      <c r="AY142" s="199" t="s">
        <v>126</v>
      </c>
      <c r="BK142" s="201">
        <f>SUM(BK143:BK199)</f>
        <v>0</v>
      </c>
    </row>
    <row r="143" s="2" customFormat="1" ht="16.5" customHeight="1">
      <c r="A143" s="38"/>
      <c r="B143" s="39"/>
      <c r="C143" s="204" t="s">
        <v>382</v>
      </c>
      <c r="D143" s="204" t="s">
        <v>128</v>
      </c>
      <c r="E143" s="205" t="s">
        <v>1076</v>
      </c>
      <c r="F143" s="206" t="s">
        <v>1077</v>
      </c>
      <c r="G143" s="207" t="s">
        <v>300</v>
      </c>
      <c r="H143" s="208">
        <v>4</v>
      </c>
      <c r="I143" s="209"/>
      <c r="J143" s="210">
        <f>ROUND(I143*H143,2)</f>
        <v>0</v>
      </c>
      <c r="K143" s="206" t="s">
        <v>132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557</v>
      </c>
      <c r="AT143" s="215" t="s">
        <v>128</v>
      </c>
      <c r="AU143" s="215" t="s">
        <v>80</v>
      </c>
      <c r="AY143" s="17" t="s">
        <v>126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80</v>
      </c>
      <c r="BK143" s="216">
        <f>ROUND(I143*H143,2)</f>
        <v>0</v>
      </c>
      <c r="BL143" s="17" t="s">
        <v>557</v>
      </c>
      <c r="BM143" s="215" t="s">
        <v>623</v>
      </c>
    </row>
    <row r="144" s="2" customFormat="1">
      <c r="A144" s="38"/>
      <c r="B144" s="39"/>
      <c r="C144" s="40"/>
      <c r="D144" s="217" t="s">
        <v>135</v>
      </c>
      <c r="E144" s="40"/>
      <c r="F144" s="218" t="s">
        <v>1078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135</v>
      </c>
      <c r="AU144" s="17" t="s">
        <v>80</v>
      </c>
    </row>
    <row r="145" s="2" customFormat="1" ht="16.5" customHeight="1">
      <c r="A145" s="38"/>
      <c r="B145" s="39"/>
      <c r="C145" s="204" t="s">
        <v>387</v>
      </c>
      <c r="D145" s="204" t="s">
        <v>128</v>
      </c>
      <c r="E145" s="205" t="s">
        <v>1079</v>
      </c>
      <c r="F145" s="206" t="s">
        <v>1080</v>
      </c>
      <c r="G145" s="207" t="s">
        <v>300</v>
      </c>
      <c r="H145" s="208">
        <v>4</v>
      </c>
      <c r="I145" s="209"/>
      <c r="J145" s="210">
        <f>ROUND(I145*H145,2)</f>
        <v>0</v>
      </c>
      <c r="K145" s="206" t="s">
        <v>132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557</v>
      </c>
      <c r="AT145" s="215" t="s">
        <v>128</v>
      </c>
      <c r="AU145" s="215" t="s">
        <v>80</v>
      </c>
      <c r="AY145" s="17" t="s">
        <v>126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80</v>
      </c>
      <c r="BK145" s="216">
        <f>ROUND(I145*H145,2)</f>
        <v>0</v>
      </c>
      <c r="BL145" s="17" t="s">
        <v>557</v>
      </c>
      <c r="BM145" s="215" t="s">
        <v>633</v>
      </c>
    </row>
    <row r="146" s="2" customFormat="1">
      <c r="A146" s="38"/>
      <c r="B146" s="39"/>
      <c r="C146" s="40"/>
      <c r="D146" s="217" t="s">
        <v>135</v>
      </c>
      <c r="E146" s="40"/>
      <c r="F146" s="218" t="s">
        <v>1081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135</v>
      </c>
      <c r="AU146" s="17" t="s">
        <v>80</v>
      </c>
    </row>
    <row r="147" s="2" customFormat="1" ht="16.5" customHeight="1">
      <c r="A147" s="38"/>
      <c r="B147" s="39"/>
      <c r="C147" s="204" t="s">
        <v>393</v>
      </c>
      <c r="D147" s="204" t="s">
        <v>128</v>
      </c>
      <c r="E147" s="205" t="s">
        <v>1082</v>
      </c>
      <c r="F147" s="206" t="s">
        <v>1083</v>
      </c>
      <c r="G147" s="207" t="s">
        <v>300</v>
      </c>
      <c r="H147" s="208">
        <v>4</v>
      </c>
      <c r="I147" s="209"/>
      <c r="J147" s="210">
        <f>ROUND(I147*H147,2)</f>
        <v>0</v>
      </c>
      <c r="K147" s="206" t="s">
        <v>132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557</v>
      </c>
      <c r="AT147" s="215" t="s">
        <v>128</v>
      </c>
      <c r="AU147" s="215" t="s">
        <v>80</v>
      </c>
      <c r="AY147" s="17" t="s">
        <v>126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80</v>
      </c>
      <c r="BK147" s="216">
        <f>ROUND(I147*H147,2)</f>
        <v>0</v>
      </c>
      <c r="BL147" s="17" t="s">
        <v>557</v>
      </c>
      <c r="BM147" s="215" t="s">
        <v>643</v>
      </c>
    </row>
    <row r="148" s="2" customFormat="1">
      <c r="A148" s="38"/>
      <c r="B148" s="39"/>
      <c r="C148" s="40"/>
      <c r="D148" s="217" t="s">
        <v>135</v>
      </c>
      <c r="E148" s="40"/>
      <c r="F148" s="218" t="s">
        <v>1084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135</v>
      </c>
      <c r="AU148" s="17" t="s">
        <v>80</v>
      </c>
    </row>
    <row r="149" s="2" customFormat="1" ht="16.5" customHeight="1">
      <c r="A149" s="38"/>
      <c r="B149" s="39"/>
      <c r="C149" s="204" t="s">
        <v>404</v>
      </c>
      <c r="D149" s="204" t="s">
        <v>128</v>
      </c>
      <c r="E149" s="205" t="s">
        <v>1085</v>
      </c>
      <c r="F149" s="206" t="s">
        <v>1086</v>
      </c>
      <c r="G149" s="207" t="s">
        <v>300</v>
      </c>
      <c r="H149" s="208">
        <v>4</v>
      </c>
      <c r="I149" s="209"/>
      <c r="J149" s="210">
        <f>ROUND(I149*H149,2)</f>
        <v>0</v>
      </c>
      <c r="K149" s="206" t="s">
        <v>132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557</v>
      </c>
      <c r="AT149" s="215" t="s">
        <v>128</v>
      </c>
      <c r="AU149" s="215" t="s">
        <v>80</v>
      </c>
      <c r="AY149" s="17" t="s">
        <v>126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80</v>
      </c>
      <c r="BK149" s="216">
        <f>ROUND(I149*H149,2)</f>
        <v>0</v>
      </c>
      <c r="BL149" s="17" t="s">
        <v>557</v>
      </c>
      <c r="BM149" s="215" t="s">
        <v>652</v>
      </c>
    </row>
    <row r="150" s="2" customFormat="1">
      <c r="A150" s="38"/>
      <c r="B150" s="39"/>
      <c r="C150" s="40"/>
      <c r="D150" s="217" t="s">
        <v>135</v>
      </c>
      <c r="E150" s="40"/>
      <c r="F150" s="218" t="s">
        <v>1087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135</v>
      </c>
      <c r="AU150" s="17" t="s">
        <v>80</v>
      </c>
    </row>
    <row r="151" s="2" customFormat="1" ht="21.75" customHeight="1">
      <c r="A151" s="38"/>
      <c r="B151" s="39"/>
      <c r="C151" s="204" t="s">
        <v>410</v>
      </c>
      <c r="D151" s="204" t="s">
        <v>128</v>
      </c>
      <c r="E151" s="205" t="s">
        <v>1088</v>
      </c>
      <c r="F151" s="206" t="s">
        <v>1089</v>
      </c>
      <c r="G151" s="207" t="s">
        <v>267</v>
      </c>
      <c r="H151" s="208">
        <v>8</v>
      </c>
      <c r="I151" s="209"/>
      <c r="J151" s="210">
        <f>ROUND(I151*H151,2)</f>
        <v>0</v>
      </c>
      <c r="K151" s="206" t="s">
        <v>132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557</v>
      </c>
      <c r="AT151" s="215" t="s">
        <v>128</v>
      </c>
      <c r="AU151" s="215" t="s">
        <v>80</v>
      </c>
      <c r="AY151" s="17" t="s">
        <v>126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80</v>
      </c>
      <c r="BK151" s="216">
        <f>ROUND(I151*H151,2)</f>
        <v>0</v>
      </c>
      <c r="BL151" s="17" t="s">
        <v>557</v>
      </c>
      <c r="BM151" s="215" t="s">
        <v>662</v>
      </c>
    </row>
    <row r="152" s="2" customFormat="1">
      <c r="A152" s="38"/>
      <c r="B152" s="39"/>
      <c r="C152" s="40"/>
      <c r="D152" s="217" t="s">
        <v>135</v>
      </c>
      <c r="E152" s="40"/>
      <c r="F152" s="218" t="s">
        <v>1090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135</v>
      </c>
      <c r="AU152" s="17" t="s">
        <v>80</v>
      </c>
    </row>
    <row r="153" s="2" customFormat="1" ht="16.5" customHeight="1">
      <c r="A153" s="38"/>
      <c r="B153" s="39"/>
      <c r="C153" s="256" t="s">
        <v>418</v>
      </c>
      <c r="D153" s="256" t="s">
        <v>365</v>
      </c>
      <c r="E153" s="257" t="s">
        <v>1091</v>
      </c>
      <c r="F153" s="258" t="s">
        <v>1092</v>
      </c>
      <c r="G153" s="259" t="s">
        <v>267</v>
      </c>
      <c r="H153" s="260">
        <v>8</v>
      </c>
      <c r="I153" s="261"/>
      <c r="J153" s="262">
        <f>ROUND(I153*H153,2)</f>
        <v>0</v>
      </c>
      <c r="K153" s="258" t="s">
        <v>132</v>
      </c>
      <c r="L153" s="263"/>
      <c r="M153" s="264" t="s">
        <v>19</v>
      </c>
      <c r="N153" s="265" t="s">
        <v>43</v>
      </c>
      <c r="O153" s="84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631</v>
      </c>
      <c r="AT153" s="215" t="s">
        <v>365</v>
      </c>
      <c r="AU153" s="215" t="s">
        <v>80</v>
      </c>
      <c r="AY153" s="17" t="s">
        <v>126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80</v>
      </c>
      <c r="BK153" s="216">
        <f>ROUND(I153*H153,2)</f>
        <v>0</v>
      </c>
      <c r="BL153" s="17" t="s">
        <v>557</v>
      </c>
      <c r="BM153" s="215" t="s">
        <v>671</v>
      </c>
    </row>
    <row r="154" s="2" customFormat="1" ht="16.5" customHeight="1">
      <c r="A154" s="38"/>
      <c r="B154" s="39"/>
      <c r="C154" s="204" t="s">
        <v>425</v>
      </c>
      <c r="D154" s="204" t="s">
        <v>128</v>
      </c>
      <c r="E154" s="205" t="s">
        <v>1093</v>
      </c>
      <c r="F154" s="206" t="s">
        <v>1094</v>
      </c>
      <c r="G154" s="207" t="s">
        <v>1095</v>
      </c>
      <c r="H154" s="208">
        <v>0.14000000000000001</v>
      </c>
      <c r="I154" s="209"/>
      <c r="J154" s="210">
        <f>ROUND(I154*H154,2)</f>
        <v>0</v>
      </c>
      <c r="K154" s="206" t="s">
        <v>132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557</v>
      </c>
      <c r="AT154" s="215" t="s">
        <v>128</v>
      </c>
      <c r="AU154" s="215" t="s">
        <v>80</v>
      </c>
      <c r="AY154" s="17" t="s">
        <v>126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80</v>
      </c>
      <c r="BK154" s="216">
        <f>ROUND(I154*H154,2)</f>
        <v>0</v>
      </c>
      <c r="BL154" s="17" t="s">
        <v>557</v>
      </c>
      <c r="BM154" s="215" t="s">
        <v>685</v>
      </c>
    </row>
    <row r="155" s="2" customFormat="1">
      <c r="A155" s="38"/>
      <c r="B155" s="39"/>
      <c r="C155" s="40"/>
      <c r="D155" s="217" t="s">
        <v>135</v>
      </c>
      <c r="E155" s="40"/>
      <c r="F155" s="218" t="s">
        <v>1096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135</v>
      </c>
      <c r="AU155" s="17" t="s">
        <v>80</v>
      </c>
    </row>
    <row r="156" s="2" customFormat="1" ht="16.5" customHeight="1">
      <c r="A156" s="38"/>
      <c r="B156" s="39"/>
      <c r="C156" s="204" t="s">
        <v>431</v>
      </c>
      <c r="D156" s="204" t="s">
        <v>128</v>
      </c>
      <c r="E156" s="205" t="s">
        <v>1097</v>
      </c>
      <c r="F156" s="206" t="s">
        <v>1098</v>
      </c>
      <c r="G156" s="207" t="s">
        <v>267</v>
      </c>
      <c r="H156" s="208">
        <v>125</v>
      </c>
      <c r="I156" s="209"/>
      <c r="J156" s="210">
        <f>ROUND(I156*H156,2)</f>
        <v>0</v>
      </c>
      <c r="K156" s="206" t="s">
        <v>132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557</v>
      </c>
      <c r="AT156" s="215" t="s">
        <v>128</v>
      </c>
      <c r="AU156" s="215" t="s">
        <v>80</v>
      </c>
      <c r="AY156" s="17" t="s">
        <v>126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80</v>
      </c>
      <c r="BK156" s="216">
        <f>ROUND(I156*H156,2)</f>
        <v>0</v>
      </c>
      <c r="BL156" s="17" t="s">
        <v>557</v>
      </c>
      <c r="BM156" s="215" t="s">
        <v>698</v>
      </c>
    </row>
    <row r="157" s="2" customFormat="1">
      <c r="A157" s="38"/>
      <c r="B157" s="39"/>
      <c r="C157" s="40"/>
      <c r="D157" s="217" t="s">
        <v>135</v>
      </c>
      <c r="E157" s="40"/>
      <c r="F157" s="218" t="s">
        <v>1099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135</v>
      </c>
      <c r="AU157" s="17" t="s">
        <v>80</v>
      </c>
    </row>
    <row r="158" s="2" customFormat="1" ht="16.5" customHeight="1">
      <c r="A158" s="38"/>
      <c r="B158" s="39"/>
      <c r="C158" s="204" t="s">
        <v>436</v>
      </c>
      <c r="D158" s="204" t="s">
        <v>128</v>
      </c>
      <c r="E158" s="205" t="s">
        <v>1100</v>
      </c>
      <c r="F158" s="206" t="s">
        <v>1101</v>
      </c>
      <c r="G158" s="207" t="s">
        <v>267</v>
      </c>
      <c r="H158" s="208">
        <v>135</v>
      </c>
      <c r="I158" s="209"/>
      <c r="J158" s="210">
        <f>ROUND(I158*H158,2)</f>
        <v>0</v>
      </c>
      <c r="K158" s="206" t="s">
        <v>132</v>
      </c>
      <c r="L158" s="44"/>
      <c r="M158" s="211" t="s">
        <v>19</v>
      </c>
      <c r="N158" s="212" t="s">
        <v>43</v>
      </c>
      <c r="O158" s="84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557</v>
      </c>
      <c r="AT158" s="215" t="s">
        <v>128</v>
      </c>
      <c r="AU158" s="215" t="s">
        <v>80</v>
      </c>
      <c r="AY158" s="17" t="s">
        <v>126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80</v>
      </c>
      <c r="BK158" s="216">
        <f>ROUND(I158*H158,2)</f>
        <v>0</v>
      </c>
      <c r="BL158" s="17" t="s">
        <v>557</v>
      </c>
      <c r="BM158" s="215" t="s">
        <v>711</v>
      </c>
    </row>
    <row r="159" s="2" customFormat="1">
      <c r="A159" s="38"/>
      <c r="B159" s="39"/>
      <c r="C159" s="40"/>
      <c r="D159" s="217" t="s">
        <v>135</v>
      </c>
      <c r="E159" s="40"/>
      <c r="F159" s="218" t="s">
        <v>1102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135</v>
      </c>
      <c r="AU159" s="17" t="s">
        <v>80</v>
      </c>
    </row>
    <row r="160" s="2" customFormat="1" ht="16.5" customHeight="1">
      <c r="A160" s="38"/>
      <c r="B160" s="39"/>
      <c r="C160" s="204" t="s">
        <v>445</v>
      </c>
      <c r="D160" s="204" t="s">
        <v>128</v>
      </c>
      <c r="E160" s="205" t="s">
        <v>1103</v>
      </c>
      <c r="F160" s="206" t="s">
        <v>1104</v>
      </c>
      <c r="G160" s="207" t="s">
        <v>267</v>
      </c>
      <c r="H160" s="208">
        <v>187</v>
      </c>
      <c r="I160" s="209"/>
      <c r="J160" s="210">
        <f>ROUND(I160*H160,2)</f>
        <v>0</v>
      </c>
      <c r="K160" s="206" t="s">
        <v>132</v>
      </c>
      <c r="L160" s="44"/>
      <c r="M160" s="211" t="s">
        <v>19</v>
      </c>
      <c r="N160" s="212" t="s">
        <v>43</v>
      </c>
      <c r="O160" s="84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557</v>
      </c>
      <c r="AT160" s="215" t="s">
        <v>128</v>
      </c>
      <c r="AU160" s="215" t="s">
        <v>80</v>
      </c>
      <c r="AY160" s="17" t="s">
        <v>126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80</v>
      </c>
      <c r="BK160" s="216">
        <f>ROUND(I160*H160,2)</f>
        <v>0</v>
      </c>
      <c r="BL160" s="17" t="s">
        <v>557</v>
      </c>
      <c r="BM160" s="215" t="s">
        <v>724</v>
      </c>
    </row>
    <row r="161" s="2" customFormat="1">
      <c r="A161" s="38"/>
      <c r="B161" s="39"/>
      <c r="C161" s="40"/>
      <c r="D161" s="217" t="s">
        <v>135</v>
      </c>
      <c r="E161" s="40"/>
      <c r="F161" s="218" t="s">
        <v>1105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135</v>
      </c>
      <c r="AU161" s="17" t="s">
        <v>80</v>
      </c>
    </row>
    <row r="162" s="2" customFormat="1" ht="16.5" customHeight="1">
      <c r="A162" s="38"/>
      <c r="B162" s="39"/>
      <c r="C162" s="204" t="s">
        <v>450</v>
      </c>
      <c r="D162" s="204" t="s">
        <v>128</v>
      </c>
      <c r="E162" s="205" t="s">
        <v>1106</v>
      </c>
      <c r="F162" s="206" t="s">
        <v>1107</v>
      </c>
      <c r="G162" s="207" t="s">
        <v>267</v>
      </c>
      <c r="H162" s="208">
        <v>145</v>
      </c>
      <c r="I162" s="209"/>
      <c r="J162" s="210">
        <f>ROUND(I162*H162,2)</f>
        <v>0</v>
      </c>
      <c r="K162" s="206" t="s">
        <v>132</v>
      </c>
      <c r="L162" s="44"/>
      <c r="M162" s="211" t="s">
        <v>19</v>
      </c>
      <c r="N162" s="212" t="s">
        <v>43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557</v>
      </c>
      <c r="AT162" s="215" t="s">
        <v>128</v>
      </c>
      <c r="AU162" s="215" t="s">
        <v>80</v>
      </c>
      <c r="AY162" s="17" t="s">
        <v>126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80</v>
      </c>
      <c r="BK162" s="216">
        <f>ROUND(I162*H162,2)</f>
        <v>0</v>
      </c>
      <c r="BL162" s="17" t="s">
        <v>557</v>
      </c>
      <c r="BM162" s="215" t="s">
        <v>735</v>
      </c>
    </row>
    <row r="163" s="2" customFormat="1">
      <c r="A163" s="38"/>
      <c r="B163" s="39"/>
      <c r="C163" s="40"/>
      <c r="D163" s="217" t="s">
        <v>135</v>
      </c>
      <c r="E163" s="40"/>
      <c r="F163" s="218" t="s">
        <v>1108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135</v>
      </c>
      <c r="AU163" s="17" t="s">
        <v>80</v>
      </c>
    </row>
    <row r="164" s="2" customFormat="1" ht="16.5" customHeight="1">
      <c r="A164" s="38"/>
      <c r="B164" s="39"/>
      <c r="C164" s="256" t="s">
        <v>456</v>
      </c>
      <c r="D164" s="256" t="s">
        <v>365</v>
      </c>
      <c r="E164" s="257" t="s">
        <v>1109</v>
      </c>
      <c r="F164" s="258" t="s">
        <v>1110</v>
      </c>
      <c r="G164" s="259" t="s">
        <v>267</v>
      </c>
      <c r="H164" s="260">
        <v>145</v>
      </c>
      <c r="I164" s="261"/>
      <c r="J164" s="262">
        <f>ROUND(I164*H164,2)</f>
        <v>0</v>
      </c>
      <c r="K164" s="258" t="s">
        <v>132</v>
      </c>
      <c r="L164" s="263"/>
      <c r="M164" s="264" t="s">
        <v>19</v>
      </c>
      <c r="N164" s="265" t="s">
        <v>43</v>
      </c>
      <c r="O164" s="84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631</v>
      </c>
      <c r="AT164" s="215" t="s">
        <v>365</v>
      </c>
      <c r="AU164" s="215" t="s">
        <v>80</v>
      </c>
      <c r="AY164" s="17" t="s">
        <v>126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80</v>
      </c>
      <c r="BK164" s="216">
        <f>ROUND(I164*H164,2)</f>
        <v>0</v>
      </c>
      <c r="BL164" s="17" t="s">
        <v>557</v>
      </c>
      <c r="BM164" s="215" t="s">
        <v>745</v>
      </c>
    </row>
    <row r="165" s="2" customFormat="1" ht="16.5" customHeight="1">
      <c r="A165" s="38"/>
      <c r="B165" s="39"/>
      <c r="C165" s="204" t="s">
        <v>464</v>
      </c>
      <c r="D165" s="204" t="s">
        <v>128</v>
      </c>
      <c r="E165" s="205" t="s">
        <v>1111</v>
      </c>
      <c r="F165" s="206" t="s">
        <v>1112</v>
      </c>
      <c r="G165" s="207" t="s">
        <v>267</v>
      </c>
      <c r="H165" s="208">
        <v>125</v>
      </c>
      <c r="I165" s="209"/>
      <c r="J165" s="210">
        <f>ROUND(I165*H165,2)</f>
        <v>0</v>
      </c>
      <c r="K165" s="206" t="s">
        <v>132</v>
      </c>
      <c r="L165" s="44"/>
      <c r="M165" s="211" t="s">
        <v>19</v>
      </c>
      <c r="N165" s="212" t="s">
        <v>43</v>
      </c>
      <c r="O165" s="84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557</v>
      </c>
      <c r="AT165" s="215" t="s">
        <v>128</v>
      </c>
      <c r="AU165" s="215" t="s">
        <v>80</v>
      </c>
      <c r="AY165" s="17" t="s">
        <v>126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80</v>
      </c>
      <c r="BK165" s="216">
        <f>ROUND(I165*H165,2)</f>
        <v>0</v>
      </c>
      <c r="BL165" s="17" t="s">
        <v>557</v>
      </c>
      <c r="BM165" s="215" t="s">
        <v>755</v>
      </c>
    </row>
    <row r="166" s="2" customFormat="1">
      <c r="A166" s="38"/>
      <c r="B166" s="39"/>
      <c r="C166" s="40"/>
      <c r="D166" s="217" t="s">
        <v>135</v>
      </c>
      <c r="E166" s="40"/>
      <c r="F166" s="218" t="s">
        <v>1113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135</v>
      </c>
      <c r="AU166" s="17" t="s">
        <v>80</v>
      </c>
    </row>
    <row r="167" s="2" customFormat="1" ht="16.5" customHeight="1">
      <c r="A167" s="38"/>
      <c r="B167" s="39"/>
      <c r="C167" s="204" t="s">
        <v>471</v>
      </c>
      <c r="D167" s="204" t="s">
        <v>128</v>
      </c>
      <c r="E167" s="205" t="s">
        <v>1114</v>
      </c>
      <c r="F167" s="206" t="s">
        <v>1115</v>
      </c>
      <c r="G167" s="207" t="s">
        <v>131</v>
      </c>
      <c r="H167" s="208">
        <v>43.75</v>
      </c>
      <c r="I167" s="209"/>
      <c r="J167" s="210">
        <f>ROUND(I167*H167,2)</f>
        <v>0</v>
      </c>
      <c r="K167" s="206" t="s">
        <v>132</v>
      </c>
      <c r="L167" s="44"/>
      <c r="M167" s="211" t="s">
        <v>19</v>
      </c>
      <c r="N167" s="212" t="s">
        <v>43</v>
      </c>
      <c r="O167" s="84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557</v>
      </c>
      <c r="AT167" s="215" t="s">
        <v>128</v>
      </c>
      <c r="AU167" s="215" t="s">
        <v>80</v>
      </c>
      <c r="AY167" s="17" t="s">
        <v>126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80</v>
      </c>
      <c r="BK167" s="216">
        <f>ROUND(I167*H167,2)</f>
        <v>0</v>
      </c>
      <c r="BL167" s="17" t="s">
        <v>557</v>
      </c>
      <c r="BM167" s="215" t="s">
        <v>768</v>
      </c>
    </row>
    <row r="168" s="2" customFormat="1">
      <c r="A168" s="38"/>
      <c r="B168" s="39"/>
      <c r="C168" s="40"/>
      <c r="D168" s="217" t="s">
        <v>135</v>
      </c>
      <c r="E168" s="40"/>
      <c r="F168" s="218" t="s">
        <v>1116</v>
      </c>
      <c r="G168" s="40"/>
      <c r="H168" s="40"/>
      <c r="I168" s="219"/>
      <c r="J168" s="40"/>
      <c r="K168" s="40"/>
      <c r="L168" s="44"/>
      <c r="M168" s="220"/>
      <c r="N168" s="22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135</v>
      </c>
      <c r="AU168" s="17" t="s">
        <v>80</v>
      </c>
    </row>
    <row r="169" s="2" customFormat="1" ht="16.5" customHeight="1">
      <c r="A169" s="38"/>
      <c r="B169" s="39"/>
      <c r="C169" s="204" t="s">
        <v>480</v>
      </c>
      <c r="D169" s="204" t="s">
        <v>128</v>
      </c>
      <c r="E169" s="205" t="s">
        <v>1117</v>
      </c>
      <c r="F169" s="206" t="s">
        <v>1118</v>
      </c>
      <c r="G169" s="207" t="s">
        <v>267</v>
      </c>
      <c r="H169" s="208">
        <v>10</v>
      </c>
      <c r="I169" s="209"/>
      <c r="J169" s="210">
        <f>ROUND(I169*H169,2)</f>
        <v>0</v>
      </c>
      <c r="K169" s="206" t="s">
        <v>132</v>
      </c>
      <c r="L169" s="44"/>
      <c r="M169" s="211" t="s">
        <v>19</v>
      </c>
      <c r="N169" s="212" t="s">
        <v>43</v>
      </c>
      <c r="O169" s="84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557</v>
      </c>
      <c r="AT169" s="215" t="s">
        <v>128</v>
      </c>
      <c r="AU169" s="215" t="s">
        <v>80</v>
      </c>
      <c r="AY169" s="17" t="s">
        <v>126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80</v>
      </c>
      <c r="BK169" s="216">
        <f>ROUND(I169*H169,2)</f>
        <v>0</v>
      </c>
      <c r="BL169" s="17" t="s">
        <v>557</v>
      </c>
      <c r="BM169" s="215" t="s">
        <v>781</v>
      </c>
    </row>
    <row r="170" s="2" customFormat="1">
      <c r="A170" s="38"/>
      <c r="B170" s="39"/>
      <c r="C170" s="40"/>
      <c r="D170" s="217" t="s">
        <v>135</v>
      </c>
      <c r="E170" s="40"/>
      <c r="F170" s="218" t="s">
        <v>1119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135</v>
      </c>
      <c r="AU170" s="17" t="s">
        <v>80</v>
      </c>
    </row>
    <row r="171" s="2" customFormat="1" ht="16.5" customHeight="1">
      <c r="A171" s="38"/>
      <c r="B171" s="39"/>
      <c r="C171" s="204" t="s">
        <v>493</v>
      </c>
      <c r="D171" s="204" t="s">
        <v>128</v>
      </c>
      <c r="E171" s="205" t="s">
        <v>1120</v>
      </c>
      <c r="F171" s="206" t="s">
        <v>1121</v>
      </c>
      <c r="G171" s="207" t="s">
        <v>131</v>
      </c>
      <c r="H171" s="208">
        <v>22</v>
      </c>
      <c r="I171" s="209"/>
      <c r="J171" s="210">
        <f>ROUND(I171*H171,2)</f>
        <v>0</v>
      </c>
      <c r="K171" s="206" t="s">
        <v>132</v>
      </c>
      <c r="L171" s="44"/>
      <c r="M171" s="211" t="s">
        <v>19</v>
      </c>
      <c r="N171" s="212" t="s">
        <v>43</v>
      </c>
      <c r="O171" s="84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557</v>
      </c>
      <c r="AT171" s="215" t="s">
        <v>128</v>
      </c>
      <c r="AU171" s="215" t="s">
        <v>80</v>
      </c>
      <c r="AY171" s="17" t="s">
        <v>126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80</v>
      </c>
      <c r="BK171" s="216">
        <f>ROUND(I171*H171,2)</f>
        <v>0</v>
      </c>
      <c r="BL171" s="17" t="s">
        <v>557</v>
      </c>
      <c r="BM171" s="215" t="s">
        <v>793</v>
      </c>
    </row>
    <row r="172" s="2" customFormat="1">
      <c r="A172" s="38"/>
      <c r="B172" s="39"/>
      <c r="C172" s="40"/>
      <c r="D172" s="217" t="s">
        <v>135</v>
      </c>
      <c r="E172" s="40"/>
      <c r="F172" s="218" t="s">
        <v>1122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135</v>
      </c>
      <c r="AU172" s="17" t="s">
        <v>80</v>
      </c>
    </row>
    <row r="173" s="2" customFormat="1" ht="16.5" customHeight="1">
      <c r="A173" s="38"/>
      <c r="B173" s="39"/>
      <c r="C173" s="204" t="s">
        <v>498</v>
      </c>
      <c r="D173" s="204" t="s">
        <v>128</v>
      </c>
      <c r="E173" s="205" t="s">
        <v>1123</v>
      </c>
      <c r="F173" s="206" t="s">
        <v>1124</v>
      </c>
      <c r="G173" s="207" t="s">
        <v>267</v>
      </c>
      <c r="H173" s="208">
        <v>10</v>
      </c>
      <c r="I173" s="209"/>
      <c r="J173" s="210">
        <f>ROUND(I173*H173,2)</f>
        <v>0</v>
      </c>
      <c r="K173" s="206" t="s">
        <v>132</v>
      </c>
      <c r="L173" s="44"/>
      <c r="M173" s="211" t="s">
        <v>19</v>
      </c>
      <c r="N173" s="212" t="s">
        <v>43</v>
      </c>
      <c r="O173" s="84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557</v>
      </c>
      <c r="AT173" s="215" t="s">
        <v>128</v>
      </c>
      <c r="AU173" s="215" t="s">
        <v>80</v>
      </c>
      <c r="AY173" s="17" t="s">
        <v>126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80</v>
      </c>
      <c r="BK173" s="216">
        <f>ROUND(I173*H173,2)</f>
        <v>0</v>
      </c>
      <c r="BL173" s="17" t="s">
        <v>557</v>
      </c>
      <c r="BM173" s="215" t="s">
        <v>806</v>
      </c>
    </row>
    <row r="174" s="2" customFormat="1">
      <c r="A174" s="38"/>
      <c r="B174" s="39"/>
      <c r="C174" s="40"/>
      <c r="D174" s="217" t="s">
        <v>135</v>
      </c>
      <c r="E174" s="40"/>
      <c r="F174" s="218" t="s">
        <v>1125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135</v>
      </c>
      <c r="AU174" s="17" t="s">
        <v>80</v>
      </c>
    </row>
    <row r="175" s="2" customFormat="1" ht="16.5" customHeight="1">
      <c r="A175" s="38"/>
      <c r="B175" s="39"/>
      <c r="C175" s="204" t="s">
        <v>505</v>
      </c>
      <c r="D175" s="204" t="s">
        <v>128</v>
      </c>
      <c r="E175" s="205" t="s">
        <v>1126</v>
      </c>
      <c r="F175" s="206" t="s">
        <v>1127</v>
      </c>
      <c r="G175" s="207" t="s">
        <v>131</v>
      </c>
      <c r="H175" s="208">
        <v>22</v>
      </c>
      <c r="I175" s="209"/>
      <c r="J175" s="210">
        <f>ROUND(I175*H175,2)</f>
        <v>0</v>
      </c>
      <c r="K175" s="206" t="s">
        <v>132</v>
      </c>
      <c r="L175" s="44"/>
      <c r="M175" s="211" t="s">
        <v>19</v>
      </c>
      <c r="N175" s="212" t="s">
        <v>43</v>
      </c>
      <c r="O175" s="84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557</v>
      </c>
      <c r="AT175" s="215" t="s">
        <v>128</v>
      </c>
      <c r="AU175" s="215" t="s">
        <v>80</v>
      </c>
      <c r="AY175" s="17" t="s">
        <v>126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80</v>
      </c>
      <c r="BK175" s="216">
        <f>ROUND(I175*H175,2)</f>
        <v>0</v>
      </c>
      <c r="BL175" s="17" t="s">
        <v>557</v>
      </c>
      <c r="BM175" s="215" t="s">
        <v>820</v>
      </c>
    </row>
    <row r="176" s="2" customFormat="1">
      <c r="A176" s="38"/>
      <c r="B176" s="39"/>
      <c r="C176" s="40"/>
      <c r="D176" s="217" t="s">
        <v>135</v>
      </c>
      <c r="E176" s="40"/>
      <c r="F176" s="218" t="s">
        <v>1128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135</v>
      </c>
      <c r="AU176" s="17" t="s">
        <v>80</v>
      </c>
    </row>
    <row r="177" s="2" customFormat="1" ht="16.5" customHeight="1">
      <c r="A177" s="38"/>
      <c r="B177" s="39"/>
      <c r="C177" s="204" t="s">
        <v>511</v>
      </c>
      <c r="D177" s="204" t="s">
        <v>128</v>
      </c>
      <c r="E177" s="205" t="s">
        <v>1129</v>
      </c>
      <c r="F177" s="206" t="s">
        <v>1130</v>
      </c>
      <c r="G177" s="207" t="s">
        <v>267</v>
      </c>
      <c r="H177" s="208">
        <v>10</v>
      </c>
      <c r="I177" s="209"/>
      <c r="J177" s="210">
        <f>ROUND(I177*H177,2)</f>
        <v>0</v>
      </c>
      <c r="K177" s="206" t="s">
        <v>132</v>
      </c>
      <c r="L177" s="44"/>
      <c r="M177" s="211" t="s">
        <v>19</v>
      </c>
      <c r="N177" s="212" t="s">
        <v>43</v>
      </c>
      <c r="O177" s="84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557</v>
      </c>
      <c r="AT177" s="215" t="s">
        <v>128</v>
      </c>
      <c r="AU177" s="215" t="s">
        <v>80</v>
      </c>
      <c r="AY177" s="17" t="s">
        <v>126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80</v>
      </c>
      <c r="BK177" s="216">
        <f>ROUND(I177*H177,2)</f>
        <v>0</v>
      </c>
      <c r="BL177" s="17" t="s">
        <v>557</v>
      </c>
      <c r="BM177" s="215" t="s">
        <v>830</v>
      </c>
    </row>
    <row r="178" s="2" customFormat="1">
      <c r="A178" s="38"/>
      <c r="B178" s="39"/>
      <c r="C178" s="40"/>
      <c r="D178" s="217" t="s">
        <v>135</v>
      </c>
      <c r="E178" s="40"/>
      <c r="F178" s="218" t="s">
        <v>1131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135</v>
      </c>
      <c r="AU178" s="17" t="s">
        <v>80</v>
      </c>
    </row>
    <row r="179" s="2" customFormat="1" ht="16.5" customHeight="1">
      <c r="A179" s="38"/>
      <c r="B179" s="39"/>
      <c r="C179" s="204" t="s">
        <v>516</v>
      </c>
      <c r="D179" s="204" t="s">
        <v>128</v>
      </c>
      <c r="E179" s="205" t="s">
        <v>1132</v>
      </c>
      <c r="F179" s="206" t="s">
        <v>1133</v>
      </c>
      <c r="G179" s="207" t="s">
        <v>267</v>
      </c>
      <c r="H179" s="208">
        <v>50</v>
      </c>
      <c r="I179" s="209"/>
      <c r="J179" s="210">
        <f>ROUND(I179*H179,2)</f>
        <v>0</v>
      </c>
      <c r="K179" s="206" t="s">
        <v>132</v>
      </c>
      <c r="L179" s="44"/>
      <c r="M179" s="211" t="s">
        <v>19</v>
      </c>
      <c r="N179" s="212" t="s">
        <v>43</v>
      </c>
      <c r="O179" s="84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557</v>
      </c>
      <c r="AT179" s="215" t="s">
        <v>128</v>
      </c>
      <c r="AU179" s="215" t="s">
        <v>80</v>
      </c>
      <c r="AY179" s="17" t="s">
        <v>126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80</v>
      </c>
      <c r="BK179" s="216">
        <f>ROUND(I179*H179,2)</f>
        <v>0</v>
      </c>
      <c r="BL179" s="17" t="s">
        <v>557</v>
      </c>
      <c r="BM179" s="215" t="s">
        <v>842</v>
      </c>
    </row>
    <row r="180" s="2" customFormat="1">
      <c r="A180" s="38"/>
      <c r="B180" s="39"/>
      <c r="C180" s="40"/>
      <c r="D180" s="217" t="s">
        <v>135</v>
      </c>
      <c r="E180" s="40"/>
      <c r="F180" s="218" t="s">
        <v>1134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135</v>
      </c>
      <c r="AU180" s="17" t="s">
        <v>80</v>
      </c>
    </row>
    <row r="181" s="2" customFormat="1" ht="16.5" customHeight="1">
      <c r="A181" s="38"/>
      <c r="B181" s="39"/>
      <c r="C181" s="204" t="s">
        <v>522</v>
      </c>
      <c r="D181" s="204" t="s">
        <v>128</v>
      </c>
      <c r="E181" s="205" t="s">
        <v>1135</v>
      </c>
      <c r="F181" s="206" t="s">
        <v>1136</v>
      </c>
      <c r="G181" s="207" t="s">
        <v>131</v>
      </c>
      <c r="H181" s="208">
        <v>15</v>
      </c>
      <c r="I181" s="209"/>
      <c r="J181" s="210">
        <f>ROUND(I181*H181,2)</f>
        <v>0</v>
      </c>
      <c r="K181" s="206" t="s">
        <v>132</v>
      </c>
      <c r="L181" s="44"/>
      <c r="M181" s="211" t="s">
        <v>19</v>
      </c>
      <c r="N181" s="212" t="s">
        <v>43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557</v>
      </c>
      <c r="AT181" s="215" t="s">
        <v>128</v>
      </c>
      <c r="AU181" s="215" t="s">
        <v>80</v>
      </c>
      <c r="AY181" s="17" t="s">
        <v>126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80</v>
      </c>
      <c r="BK181" s="216">
        <f>ROUND(I181*H181,2)</f>
        <v>0</v>
      </c>
      <c r="BL181" s="17" t="s">
        <v>557</v>
      </c>
      <c r="BM181" s="215" t="s">
        <v>854</v>
      </c>
    </row>
    <row r="182" s="2" customFormat="1">
      <c r="A182" s="38"/>
      <c r="B182" s="39"/>
      <c r="C182" s="40"/>
      <c r="D182" s="217" t="s">
        <v>135</v>
      </c>
      <c r="E182" s="40"/>
      <c r="F182" s="218" t="s">
        <v>1137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135</v>
      </c>
      <c r="AU182" s="17" t="s">
        <v>80</v>
      </c>
    </row>
    <row r="183" s="2" customFormat="1" ht="16.5" customHeight="1">
      <c r="A183" s="38"/>
      <c r="B183" s="39"/>
      <c r="C183" s="204" t="s">
        <v>527</v>
      </c>
      <c r="D183" s="204" t="s">
        <v>128</v>
      </c>
      <c r="E183" s="205" t="s">
        <v>1138</v>
      </c>
      <c r="F183" s="206" t="s">
        <v>1139</v>
      </c>
      <c r="G183" s="207" t="s">
        <v>267</v>
      </c>
      <c r="H183" s="208">
        <v>50</v>
      </c>
      <c r="I183" s="209"/>
      <c r="J183" s="210">
        <f>ROUND(I183*H183,2)</f>
        <v>0</v>
      </c>
      <c r="K183" s="206" t="s">
        <v>132</v>
      </c>
      <c r="L183" s="44"/>
      <c r="M183" s="211" t="s">
        <v>19</v>
      </c>
      <c r="N183" s="212" t="s">
        <v>43</v>
      </c>
      <c r="O183" s="84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557</v>
      </c>
      <c r="AT183" s="215" t="s">
        <v>128</v>
      </c>
      <c r="AU183" s="215" t="s">
        <v>80</v>
      </c>
      <c r="AY183" s="17" t="s">
        <v>126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80</v>
      </c>
      <c r="BK183" s="216">
        <f>ROUND(I183*H183,2)</f>
        <v>0</v>
      </c>
      <c r="BL183" s="17" t="s">
        <v>557</v>
      </c>
      <c r="BM183" s="215" t="s">
        <v>864</v>
      </c>
    </row>
    <row r="184" s="2" customFormat="1">
      <c r="A184" s="38"/>
      <c r="B184" s="39"/>
      <c r="C184" s="40"/>
      <c r="D184" s="217" t="s">
        <v>135</v>
      </c>
      <c r="E184" s="40"/>
      <c r="F184" s="218" t="s">
        <v>1140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135</v>
      </c>
      <c r="AU184" s="17" t="s">
        <v>80</v>
      </c>
    </row>
    <row r="185" s="2" customFormat="1" ht="16.5" customHeight="1">
      <c r="A185" s="38"/>
      <c r="B185" s="39"/>
      <c r="C185" s="204" t="s">
        <v>532</v>
      </c>
      <c r="D185" s="204" t="s">
        <v>128</v>
      </c>
      <c r="E185" s="205" t="s">
        <v>1141</v>
      </c>
      <c r="F185" s="206" t="s">
        <v>1142</v>
      </c>
      <c r="G185" s="207" t="s">
        <v>131</v>
      </c>
      <c r="H185" s="208">
        <v>15</v>
      </c>
      <c r="I185" s="209"/>
      <c r="J185" s="210">
        <f>ROUND(I185*H185,2)</f>
        <v>0</v>
      </c>
      <c r="K185" s="206" t="s">
        <v>132</v>
      </c>
      <c r="L185" s="44"/>
      <c r="M185" s="211" t="s">
        <v>19</v>
      </c>
      <c r="N185" s="212" t="s">
        <v>43</v>
      </c>
      <c r="O185" s="84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557</v>
      </c>
      <c r="AT185" s="215" t="s">
        <v>128</v>
      </c>
      <c r="AU185" s="215" t="s">
        <v>80</v>
      </c>
      <c r="AY185" s="17" t="s">
        <v>126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80</v>
      </c>
      <c r="BK185" s="216">
        <f>ROUND(I185*H185,2)</f>
        <v>0</v>
      </c>
      <c r="BL185" s="17" t="s">
        <v>557</v>
      </c>
      <c r="BM185" s="215" t="s">
        <v>876</v>
      </c>
    </row>
    <row r="186" s="2" customFormat="1">
      <c r="A186" s="38"/>
      <c r="B186" s="39"/>
      <c r="C186" s="40"/>
      <c r="D186" s="217" t="s">
        <v>135</v>
      </c>
      <c r="E186" s="40"/>
      <c r="F186" s="218" t="s">
        <v>1143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135</v>
      </c>
      <c r="AU186" s="17" t="s">
        <v>80</v>
      </c>
    </row>
    <row r="187" s="2" customFormat="1" ht="21.75" customHeight="1">
      <c r="A187" s="38"/>
      <c r="B187" s="39"/>
      <c r="C187" s="204" t="s">
        <v>537</v>
      </c>
      <c r="D187" s="204" t="s">
        <v>128</v>
      </c>
      <c r="E187" s="205" t="s">
        <v>1144</v>
      </c>
      <c r="F187" s="206" t="s">
        <v>1145</v>
      </c>
      <c r="G187" s="207" t="s">
        <v>131</v>
      </c>
      <c r="H187" s="208">
        <v>35</v>
      </c>
      <c r="I187" s="209"/>
      <c r="J187" s="210">
        <f>ROUND(I187*H187,2)</f>
        <v>0</v>
      </c>
      <c r="K187" s="206" t="s">
        <v>132</v>
      </c>
      <c r="L187" s="44"/>
      <c r="M187" s="211" t="s">
        <v>19</v>
      </c>
      <c r="N187" s="212" t="s">
        <v>43</v>
      </c>
      <c r="O187" s="84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557</v>
      </c>
      <c r="AT187" s="215" t="s">
        <v>128</v>
      </c>
      <c r="AU187" s="215" t="s">
        <v>80</v>
      </c>
      <c r="AY187" s="17" t="s">
        <v>126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80</v>
      </c>
      <c r="BK187" s="216">
        <f>ROUND(I187*H187,2)</f>
        <v>0</v>
      </c>
      <c r="BL187" s="17" t="s">
        <v>557</v>
      </c>
      <c r="BM187" s="215" t="s">
        <v>888</v>
      </c>
    </row>
    <row r="188" s="2" customFormat="1">
      <c r="A188" s="38"/>
      <c r="B188" s="39"/>
      <c r="C188" s="40"/>
      <c r="D188" s="217" t="s">
        <v>135</v>
      </c>
      <c r="E188" s="40"/>
      <c r="F188" s="218" t="s">
        <v>1146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135</v>
      </c>
      <c r="AU188" s="17" t="s">
        <v>80</v>
      </c>
    </row>
    <row r="189" s="2" customFormat="1" ht="16.5" customHeight="1">
      <c r="A189" s="38"/>
      <c r="B189" s="39"/>
      <c r="C189" s="204" t="s">
        <v>546</v>
      </c>
      <c r="D189" s="204" t="s">
        <v>128</v>
      </c>
      <c r="E189" s="205" t="s">
        <v>1147</v>
      </c>
      <c r="F189" s="206" t="s">
        <v>1148</v>
      </c>
      <c r="G189" s="207" t="s">
        <v>131</v>
      </c>
      <c r="H189" s="208">
        <v>15</v>
      </c>
      <c r="I189" s="209"/>
      <c r="J189" s="210">
        <f>ROUND(I189*H189,2)</f>
        <v>0</v>
      </c>
      <c r="K189" s="206" t="s">
        <v>132</v>
      </c>
      <c r="L189" s="44"/>
      <c r="M189" s="211" t="s">
        <v>19</v>
      </c>
      <c r="N189" s="212" t="s">
        <v>43</v>
      </c>
      <c r="O189" s="84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557</v>
      </c>
      <c r="AT189" s="215" t="s">
        <v>128</v>
      </c>
      <c r="AU189" s="215" t="s">
        <v>80</v>
      </c>
      <c r="AY189" s="17" t="s">
        <v>126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80</v>
      </c>
      <c r="BK189" s="216">
        <f>ROUND(I189*H189,2)</f>
        <v>0</v>
      </c>
      <c r="BL189" s="17" t="s">
        <v>557</v>
      </c>
      <c r="BM189" s="215" t="s">
        <v>898</v>
      </c>
    </row>
    <row r="190" s="2" customFormat="1">
      <c r="A190" s="38"/>
      <c r="B190" s="39"/>
      <c r="C190" s="40"/>
      <c r="D190" s="217" t="s">
        <v>135</v>
      </c>
      <c r="E190" s="40"/>
      <c r="F190" s="218" t="s">
        <v>1149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135</v>
      </c>
      <c r="AU190" s="17" t="s">
        <v>80</v>
      </c>
    </row>
    <row r="191" s="2" customFormat="1" ht="16.5" customHeight="1">
      <c r="A191" s="38"/>
      <c r="B191" s="39"/>
      <c r="C191" s="204" t="s">
        <v>551</v>
      </c>
      <c r="D191" s="204" t="s">
        <v>128</v>
      </c>
      <c r="E191" s="205" t="s">
        <v>1150</v>
      </c>
      <c r="F191" s="206" t="s">
        <v>1151</v>
      </c>
      <c r="G191" s="207" t="s">
        <v>131</v>
      </c>
      <c r="H191" s="208">
        <v>15</v>
      </c>
      <c r="I191" s="209"/>
      <c r="J191" s="210">
        <f>ROUND(I191*H191,2)</f>
        <v>0</v>
      </c>
      <c r="K191" s="206" t="s">
        <v>132</v>
      </c>
      <c r="L191" s="44"/>
      <c r="M191" s="211" t="s">
        <v>19</v>
      </c>
      <c r="N191" s="212" t="s">
        <v>43</v>
      </c>
      <c r="O191" s="84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557</v>
      </c>
      <c r="AT191" s="215" t="s">
        <v>128</v>
      </c>
      <c r="AU191" s="215" t="s">
        <v>80</v>
      </c>
      <c r="AY191" s="17" t="s">
        <v>126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80</v>
      </c>
      <c r="BK191" s="216">
        <f>ROUND(I191*H191,2)</f>
        <v>0</v>
      </c>
      <c r="BL191" s="17" t="s">
        <v>557</v>
      </c>
      <c r="BM191" s="215" t="s">
        <v>909</v>
      </c>
    </row>
    <row r="192" s="2" customFormat="1">
      <c r="A192" s="38"/>
      <c r="B192" s="39"/>
      <c r="C192" s="40"/>
      <c r="D192" s="217" t="s">
        <v>135</v>
      </c>
      <c r="E192" s="40"/>
      <c r="F192" s="218" t="s">
        <v>1152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135</v>
      </c>
      <c r="AU192" s="17" t="s">
        <v>80</v>
      </c>
    </row>
    <row r="193" s="2" customFormat="1" ht="16.5" customHeight="1">
      <c r="A193" s="38"/>
      <c r="B193" s="39"/>
      <c r="C193" s="204" t="s">
        <v>557</v>
      </c>
      <c r="D193" s="204" t="s">
        <v>128</v>
      </c>
      <c r="E193" s="205" t="s">
        <v>1153</v>
      </c>
      <c r="F193" s="206" t="s">
        <v>1154</v>
      </c>
      <c r="G193" s="207" t="s">
        <v>267</v>
      </c>
      <c r="H193" s="208">
        <v>20</v>
      </c>
      <c r="I193" s="209"/>
      <c r="J193" s="210">
        <f>ROUND(I193*H193,2)</f>
        <v>0</v>
      </c>
      <c r="K193" s="206" t="s">
        <v>132</v>
      </c>
      <c r="L193" s="44"/>
      <c r="M193" s="211" t="s">
        <v>19</v>
      </c>
      <c r="N193" s="212" t="s">
        <v>43</v>
      </c>
      <c r="O193" s="84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557</v>
      </c>
      <c r="AT193" s="215" t="s">
        <v>128</v>
      </c>
      <c r="AU193" s="215" t="s">
        <v>80</v>
      </c>
      <c r="AY193" s="17" t="s">
        <v>126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80</v>
      </c>
      <c r="BK193" s="216">
        <f>ROUND(I193*H193,2)</f>
        <v>0</v>
      </c>
      <c r="BL193" s="17" t="s">
        <v>557</v>
      </c>
      <c r="BM193" s="215" t="s">
        <v>641</v>
      </c>
    </row>
    <row r="194" s="2" customFormat="1">
      <c r="A194" s="38"/>
      <c r="B194" s="39"/>
      <c r="C194" s="40"/>
      <c r="D194" s="217" t="s">
        <v>135</v>
      </c>
      <c r="E194" s="40"/>
      <c r="F194" s="218" t="s">
        <v>1155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135</v>
      </c>
      <c r="AU194" s="17" t="s">
        <v>80</v>
      </c>
    </row>
    <row r="195" s="2" customFormat="1" ht="16.5" customHeight="1">
      <c r="A195" s="38"/>
      <c r="B195" s="39"/>
      <c r="C195" s="256" t="s">
        <v>566</v>
      </c>
      <c r="D195" s="256" t="s">
        <v>365</v>
      </c>
      <c r="E195" s="257" t="s">
        <v>1156</v>
      </c>
      <c r="F195" s="258" t="s">
        <v>1157</v>
      </c>
      <c r="G195" s="259" t="s">
        <v>267</v>
      </c>
      <c r="H195" s="260">
        <v>20</v>
      </c>
      <c r="I195" s="261"/>
      <c r="J195" s="262">
        <f>ROUND(I195*H195,2)</f>
        <v>0</v>
      </c>
      <c r="K195" s="258" t="s">
        <v>132</v>
      </c>
      <c r="L195" s="263"/>
      <c r="M195" s="264" t="s">
        <v>19</v>
      </c>
      <c r="N195" s="265" t="s">
        <v>43</v>
      </c>
      <c r="O195" s="84"/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631</v>
      </c>
      <c r="AT195" s="215" t="s">
        <v>365</v>
      </c>
      <c r="AU195" s="215" t="s">
        <v>80</v>
      </c>
      <c r="AY195" s="17" t="s">
        <v>126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80</v>
      </c>
      <c r="BK195" s="216">
        <f>ROUND(I195*H195,2)</f>
        <v>0</v>
      </c>
      <c r="BL195" s="17" t="s">
        <v>557</v>
      </c>
      <c r="BM195" s="215" t="s">
        <v>1158</v>
      </c>
    </row>
    <row r="196" s="2" customFormat="1" ht="21.75" customHeight="1">
      <c r="A196" s="38"/>
      <c r="B196" s="39"/>
      <c r="C196" s="204" t="s">
        <v>569</v>
      </c>
      <c r="D196" s="204" t="s">
        <v>128</v>
      </c>
      <c r="E196" s="205" t="s">
        <v>1159</v>
      </c>
      <c r="F196" s="206" t="s">
        <v>1160</v>
      </c>
      <c r="G196" s="207" t="s">
        <v>131</v>
      </c>
      <c r="H196" s="208">
        <v>20</v>
      </c>
      <c r="I196" s="209"/>
      <c r="J196" s="210">
        <f>ROUND(I196*H196,2)</f>
        <v>0</v>
      </c>
      <c r="K196" s="206" t="s">
        <v>132</v>
      </c>
      <c r="L196" s="44"/>
      <c r="M196" s="211" t="s">
        <v>19</v>
      </c>
      <c r="N196" s="212" t="s">
        <v>43</v>
      </c>
      <c r="O196" s="84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557</v>
      </c>
      <c r="AT196" s="215" t="s">
        <v>128</v>
      </c>
      <c r="AU196" s="215" t="s">
        <v>80</v>
      </c>
      <c r="AY196" s="17" t="s">
        <v>126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80</v>
      </c>
      <c r="BK196" s="216">
        <f>ROUND(I196*H196,2)</f>
        <v>0</v>
      </c>
      <c r="BL196" s="17" t="s">
        <v>557</v>
      </c>
      <c r="BM196" s="215" t="s">
        <v>1161</v>
      </c>
    </row>
    <row r="197" s="2" customFormat="1">
      <c r="A197" s="38"/>
      <c r="B197" s="39"/>
      <c r="C197" s="40"/>
      <c r="D197" s="217" t="s">
        <v>135</v>
      </c>
      <c r="E197" s="40"/>
      <c r="F197" s="218" t="s">
        <v>1162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135</v>
      </c>
      <c r="AU197" s="17" t="s">
        <v>80</v>
      </c>
    </row>
    <row r="198" s="2" customFormat="1" ht="24.15" customHeight="1">
      <c r="A198" s="38"/>
      <c r="B198" s="39"/>
      <c r="C198" s="204" t="s">
        <v>574</v>
      </c>
      <c r="D198" s="204" t="s">
        <v>128</v>
      </c>
      <c r="E198" s="205" t="s">
        <v>1163</v>
      </c>
      <c r="F198" s="206" t="s">
        <v>1164</v>
      </c>
      <c r="G198" s="207" t="s">
        <v>131</v>
      </c>
      <c r="H198" s="208">
        <v>20</v>
      </c>
      <c r="I198" s="209"/>
      <c r="J198" s="210">
        <f>ROUND(I198*H198,2)</f>
        <v>0</v>
      </c>
      <c r="K198" s="206" t="s">
        <v>132</v>
      </c>
      <c r="L198" s="44"/>
      <c r="M198" s="211" t="s">
        <v>19</v>
      </c>
      <c r="N198" s="212" t="s">
        <v>43</v>
      </c>
      <c r="O198" s="84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5" t="s">
        <v>557</v>
      </c>
      <c r="AT198" s="215" t="s">
        <v>128</v>
      </c>
      <c r="AU198" s="215" t="s">
        <v>80</v>
      </c>
      <c r="AY198" s="17" t="s">
        <v>126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80</v>
      </c>
      <c r="BK198" s="216">
        <f>ROUND(I198*H198,2)</f>
        <v>0</v>
      </c>
      <c r="BL198" s="17" t="s">
        <v>557</v>
      </c>
      <c r="BM198" s="215" t="s">
        <v>1165</v>
      </c>
    </row>
    <row r="199" s="2" customFormat="1">
      <c r="A199" s="38"/>
      <c r="B199" s="39"/>
      <c r="C199" s="40"/>
      <c r="D199" s="217" t="s">
        <v>135</v>
      </c>
      <c r="E199" s="40"/>
      <c r="F199" s="218" t="s">
        <v>1166</v>
      </c>
      <c r="G199" s="40"/>
      <c r="H199" s="40"/>
      <c r="I199" s="219"/>
      <c r="J199" s="40"/>
      <c r="K199" s="40"/>
      <c r="L199" s="44"/>
      <c r="M199" s="266"/>
      <c r="N199" s="267"/>
      <c r="O199" s="268"/>
      <c r="P199" s="268"/>
      <c r="Q199" s="268"/>
      <c r="R199" s="268"/>
      <c r="S199" s="268"/>
      <c r="T199" s="269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135</v>
      </c>
      <c r="AU199" s="17" t="s">
        <v>80</v>
      </c>
    </row>
    <row r="200" s="2" customFormat="1" ht="6.96" customHeight="1">
      <c r="A200" s="38"/>
      <c r="B200" s="59"/>
      <c r="C200" s="60"/>
      <c r="D200" s="60"/>
      <c r="E200" s="60"/>
      <c r="F200" s="60"/>
      <c r="G200" s="60"/>
      <c r="H200" s="60"/>
      <c r="I200" s="60"/>
      <c r="J200" s="60"/>
      <c r="K200" s="60"/>
      <c r="L200" s="44"/>
      <c r="M200" s="38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</row>
  </sheetData>
  <sheetProtection sheet="1" autoFilter="0" formatColumns="0" formatRows="0" objects="1" scenarios="1" spinCount="100000" saltValue="37UEQxlAlj3WNQthkiX5t7ym66YYFH7R1g1oxtxJP34nIQOuMW+3c9g4IF8j/G8aSqaqWODznguV9i3kPVOMDg==" hashValue="t+qjlSKYoYd/wrd6vnLuWctEI2511uqILbmDMkWYT+XHxqjkrahZUoPxsD/PTWmclCYyWKszHTRwBYuX3NQX9g==" algorithmName="SHA-512" password="CC35"/>
  <autoFilter ref="C80:K19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4" r:id="rId1" display="https://podminky.urs.cz/item/CS_URS_2023_02/218202016"/>
    <hyperlink ref="F86" r:id="rId2" display="https://podminky.urs.cz/item/CS_URS_2023_02/218204201"/>
    <hyperlink ref="F88" r:id="rId3" display="https://podminky.urs.cz/item/CS_URS_2023_02/218220300"/>
    <hyperlink ref="F90" r:id="rId4" display="https://podminky.urs.cz/item/CS_URS_2023_02/218100003"/>
    <hyperlink ref="F92" r:id="rId5" display="https://podminky.urs.cz/item/CS_URS_2023_02/218100001"/>
    <hyperlink ref="F94" r:id="rId6" display="https://podminky.urs.cz/item/CS_URS_2023_02/218204011"/>
    <hyperlink ref="F96" r:id="rId7" display="https://podminky.urs.cz/item/CS_URS_2023_02/945421110"/>
    <hyperlink ref="F98" r:id="rId8" display="https://podminky.urs.cz/item/CS_URS_2023_02/871361101"/>
    <hyperlink ref="F101" r:id="rId9" display="https://podminky.urs.cz/item/CS_URS_2023_02/210204011"/>
    <hyperlink ref="F105" r:id="rId10" display="https://podminky.urs.cz/item/CS_URS_2023_02/210812035"/>
    <hyperlink ref="F108" r:id="rId11" display="https://podminky.urs.cz/item/CS_URS_2023_02/210100252"/>
    <hyperlink ref="F111" r:id="rId12" display="https://podminky.urs.cz/item/CS_URS_2023_02/741410041"/>
    <hyperlink ref="F114" r:id="rId13" display="https://podminky.urs.cz/item/CS_URS_2023_02/210220301"/>
    <hyperlink ref="F118" r:id="rId14" display="https://podminky.urs.cz/item/CS_URS_2023_02/210204201"/>
    <hyperlink ref="F121" r:id="rId15" display="https://podminky.urs.cz/item/CS_URS_2023_02/741122142"/>
    <hyperlink ref="F124" r:id="rId16" display="https://podminky.urs.cz/item/CS_URS_2023_02/210203901"/>
    <hyperlink ref="F128" r:id="rId17" display="https://podminky.urs.cz/item/CS_URS_2023_02/210100096"/>
    <hyperlink ref="F130" r:id="rId18" display="https://podminky.urs.cz/item/CS_URS_2023_02/210100101"/>
    <hyperlink ref="F133" r:id="rId19" display="https://podminky.urs.cz/item/CS_URS_2023_02/220300922"/>
    <hyperlink ref="F136" r:id="rId20" display="https://podminky.urs.cz/item/CS_URS_2023_02/741122134"/>
    <hyperlink ref="F139" r:id="rId21" display="https://podminky.urs.cz/item/CS_URS_2023_02/210280002"/>
    <hyperlink ref="F141" r:id="rId22" display="https://podminky.urs.cz/item/CS_URS_2023_02/011464000"/>
    <hyperlink ref="F144" r:id="rId23" display="https://podminky.urs.cz/item/CS_URS_2023_02/468051121"/>
    <hyperlink ref="F146" r:id="rId24" display="https://podminky.urs.cz/item/CS_URS_2023_02/460391123"/>
    <hyperlink ref="F148" r:id="rId25" display="https://podminky.urs.cz/item/CS_URS_2023_02/460141112"/>
    <hyperlink ref="F150" r:id="rId26" display="https://podminky.urs.cz/item/CS_URS_2023_02/460641112"/>
    <hyperlink ref="F152" r:id="rId27" display="https://podminky.urs.cz/item/CS_URS_2023_02/460791212"/>
    <hyperlink ref="F155" r:id="rId28" display="https://podminky.urs.cz/item/CS_URS_2023_02/460010023"/>
    <hyperlink ref="F157" r:id="rId29" display="https://podminky.urs.cz/item/CS_URS_2023_02/460171172"/>
    <hyperlink ref="F159" r:id="rId30" display="https://podminky.urs.cz/item/CS_URS_2023_02/460661111"/>
    <hyperlink ref="F161" r:id="rId31" display="https://podminky.urs.cz/item/CS_URS_2023_02/460791213"/>
    <hyperlink ref="F163" r:id="rId32" display="https://podminky.urs.cz/item/CS_URS_2023_02/460671113"/>
    <hyperlink ref="F166" r:id="rId33" display="https://podminky.urs.cz/item/CS_URS_2023_02/460451182"/>
    <hyperlink ref="F168" r:id="rId34" display="https://podminky.urs.cz/item/CS_URS_2023_02/460581121"/>
    <hyperlink ref="F170" r:id="rId35" display="https://podminky.urs.cz/item/CS_URS_2023_02/460171312"/>
    <hyperlink ref="F172" r:id="rId36" display="https://podminky.urs.cz/item/CS_URS_2023_02/460281111"/>
    <hyperlink ref="F174" r:id="rId37" display="https://podminky.urs.cz/item/CS_URS_2023_02/460742131"/>
    <hyperlink ref="F176" r:id="rId38" display="https://podminky.urs.cz/item/CS_URS_2023_02/460281121"/>
    <hyperlink ref="F178" r:id="rId39" display="https://podminky.urs.cz/item/CS_URS_2023_02/460451322"/>
    <hyperlink ref="F180" r:id="rId40" display="https://podminky.urs.cz/item/CS_URS_2023_02/468041123"/>
    <hyperlink ref="F182" r:id="rId41" display="https://podminky.urs.cz/item/CS_URS_2023_02/468011143"/>
    <hyperlink ref="F184" r:id="rId42" display="https://podminky.urs.cz/item/CS_URS_2023_02/468041112"/>
    <hyperlink ref="F186" r:id="rId43" display="https://podminky.urs.cz/item/CS_URS_2023_02/468011131"/>
    <hyperlink ref="F188" r:id="rId44" display="https://podminky.urs.cz/item/CS_URS_2023_02/460871132"/>
    <hyperlink ref="F190" r:id="rId45" display="https://podminky.urs.cz/item/CS_URS_2023_02/460871172"/>
    <hyperlink ref="F192" r:id="rId46" display="https://podminky.urs.cz/item/CS_URS_2023_02/576153311"/>
    <hyperlink ref="F194" r:id="rId47" display="https://podminky.urs.cz/item/CS_URS_2023_02/460791214"/>
    <hyperlink ref="F197" r:id="rId48" display="https://podminky.urs.cz/item/CS_URS_2023_02/468021212"/>
    <hyperlink ref="F199" r:id="rId49" display="https://podminky.urs.cz/item/CS_URS_2023_02/4608816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0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hidden="1" s="1" customFormat="1" ht="24.96" customHeight="1">
      <c r="B4" s="20"/>
      <c r="D4" s="130" t="s">
        <v>93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Rekonstrukce ul. Hálkova_R4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94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1167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30. 10. 2023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tr">
        <f>IF('Rekapitulace stavby'!E17="","",'Rekapitulace stavby'!E17)</f>
        <v>PROJEKTY CHLADNÝ s.r.o.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tr">
        <f>IF('Rekapitulace stavby'!E20="","",'Rekapitulace stavby'!E20)</f>
        <v>Ladislav Marek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ROUND((SUM(BE80:BE93)),  2)</f>
        <v>0</v>
      </c>
      <c r="G33" s="38"/>
      <c r="H33" s="38"/>
      <c r="I33" s="148">
        <v>0.20999999999999999</v>
      </c>
      <c r="J33" s="147">
        <f>ROUND(((SUM(BE80:BE93))*I33),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44</v>
      </c>
      <c r="F34" s="147">
        <f>ROUND((SUM(BF80:BF93)),  2)</f>
        <v>0</v>
      </c>
      <c r="G34" s="38"/>
      <c r="H34" s="38"/>
      <c r="I34" s="148">
        <v>0.14999999999999999</v>
      </c>
      <c r="J34" s="147">
        <f>ROUND(((SUM(BF80:BF93))*I34),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ROUND((SUM(BG80:BG93)),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ROUND((SUM(BH80:BH93)),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ROUND((SUM(BI80:BI93)),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ul. Hálkova_R4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02a - Veřejné osvětlení - Vedlejší a ostatní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30. 10. 2023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Teplice</v>
      </c>
      <c r="G54" s="40"/>
      <c r="H54" s="40"/>
      <c r="I54" s="32" t="s">
        <v>31</v>
      </c>
      <c r="J54" s="36" t="str">
        <f>E21</f>
        <v>PROJEKTY CHLADNÝ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Ladislav Marek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97</v>
      </c>
      <c r="D57" s="162"/>
      <c r="E57" s="162"/>
      <c r="F57" s="162"/>
      <c r="G57" s="162"/>
      <c r="H57" s="162"/>
      <c r="I57" s="162"/>
      <c r="J57" s="163" t="s">
        <v>98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s="9" customFormat="1" ht="24.96" customHeight="1">
      <c r="A60" s="9"/>
      <c r="B60" s="165"/>
      <c r="C60" s="166"/>
      <c r="D60" s="167" t="s">
        <v>925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111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Rekonstrukce ul. Hálkova_R4</v>
      </c>
      <c r="F70" s="32"/>
      <c r="G70" s="32"/>
      <c r="H70" s="32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94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SO 02a - Veřejné osvětlení - Vedlejší a ostatní náklady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21</v>
      </c>
      <c r="D74" s="40"/>
      <c r="E74" s="40"/>
      <c r="F74" s="27" t="str">
        <f>F12</f>
        <v xml:space="preserve"> </v>
      </c>
      <c r="G74" s="40"/>
      <c r="H74" s="40"/>
      <c r="I74" s="32" t="s">
        <v>23</v>
      </c>
      <c r="J74" s="72" t="str">
        <f>IF(J12="","",J12)</f>
        <v>30. 10. 2023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5.65" customHeight="1">
      <c r="A76" s="38"/>
      <c r="B76" s="39"/>
      <c r="C76" s="32" t="s">
        <v>25</v>
      </c>
      <c r="D76" s="40"/>
      <c r="E76" s="40"/>
      <c r="F76" s="27" t="str">
        <f>E15</f>
        <v>Statutární město Teplice</v>
      </c>
      <c r="G76" s="40"/>
      <c r="H76" s="40"/>
      <c r="I76" s="32" t="s">
        <v>31</v>
      </c>
      <c r="J76" s="36" t="str">
        <f>E21</f>
        <v>PROJEKTY CHLADNÝ s.r.o.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29</v>
      </c>
      <c r="D77" s="40"/>
      <c r="E77" s="40"/>
      <c r="F77" s="27" t="str">
        <f>IF(E18="","",E18)</f>
        <v>Vyplň údaj</v>
      </c>
      <c r="G77" s="40"/>
      <c r="H77" s="40"/>
      <c r="I77" s="32" t="s">
        <v>34</v>
      </c>
      <c r="J77" s="36" t="str">
        <f>E24</f>
        <v>Ladislav Marek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1" customFormat="1" ht="29.28" customHeight="1">
      <c r="A79" s="177"/>
      <c r="B79" s="178"/>
      <c r="C79" s="179" t="s">
        <v>112</v>
      </c>
      <c r="D79" s="180" t="s">
        <v>57</v>
      </c>
      <c r="E79" s="180" t="s">
        <v>53</v>
      </c>
      <c r="F79" s="180" t="s">
        <v>54</v>
      </c>
      <c r="G79" s="180" t="s">
        <v>113</v>
      </c>
      <c r="H79" s="180" t="s">
        <v>114</v>
      </c>
      <c r="I79" s="180" t="s">
        <v>115</v>
      </c>
      <c r="J79" s="180" t="s">
        <v>98</v>
      </c>
      <c r="K79" s="181" t="s">
        <v>116</v>
      </c>
      <c r="L79" s="182"/>
      <c r="M79" s="92" t="s">
        <v>19</v>
      </c>
      <c r="N79" s="93" t="s">
        <v>42</v>
      </c>
      <c r="O79" s="93" t="s">
        <v>117</v>
      </c>
      <c r="P79" s="93" t="s">
        <v>118</v>
      </c>
      <c r="Q79" s="93" t="s">
        <v>119</v>
      </c>
      <c r="R79" s="93" t="s">
        <v>120</v>
      </c>
      <c r="S79" s="93" t="s">
        <v>121</v>
      </c>
      <c r="T79" s="94" t="s">
        <v>122</v>
      </c>
      <c r="U79" s="177"/>
      <c r="V79" s="177"/>
      <c r="W79" s="177"/>
      <c r="X79" s="177"/>
      <c r="Y79" s="177"/>
      <c r="Z79" s="177"/>
      <c r="AA79" s="177"/>
      <c r="AB79" s="177"/>
      <c r="AC79" s="177"/>
      <c r="AD79" s="177"/>
      <c r="AE79" s="177"/>
    </row>
    <row r="80" s="2" customFormat="1" ht="22.8" customHeight="1">
      <c r="A80" s="38"/>
      <c r="B80" s="39"/>
      <c r="C80" s="99" t="s">
        <v>123</v>
      </c>
      <c r="D80" s="40"/>
      <c r="E80" s="40"/>
      <c r="F80" s="40"/>
      <c r="G80" s="40"/>
      <c r="H80" s="40"/>
      <c r="I80" s="40"/>
      <c r="J80" s="183">
        <f>BK80</f>
        <v>0</v>
      </c>
      <c r="K80" s="40"/>
      <c r="L80" s="44"/>
      <c r="M80" s="95"/>
      <c r="N80" s="184"/>
      <c r="O80" s="96"/>
      <c r="P80" s="185">
        <f>P81</f>
        <v>0</v>
      </c>
      <c r="Q80" s="96"/>
      <c r="R80" s="185">
        <f>R81</f>
        <v>0</v>
      </c>
      <c r="S80" s="96"/>
      <c r="T80" s="186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71</v>
      </c>
      <c r="AU80" s="17" t="s">
        <v>99</v>
      </c>
      <c r="BK80" s="187">
        <f>BK81</f>
        <v>0</v>
      </c>
    </row>
    <row r="81" s="12" customFormat="1" ht="25.92" customHeight="1">
      <c r="A81" s="12"/>
      <c r="B81" s="188"/>
      <c r="C81" s="189"/>
      <c r="D81" s="190" t="s">
        <v>71</v>
      </c>
      <c r="E81" s="191" t="s">
        <v>929</v>
      </c>
      <c r="F81" s="191" t="s">
        <v>930</v>
      </c>
      <c r="G81" s="189"/>
      <c r="H81" s="189"/>
      <c r="I81" s="192"/>
      <c r="J81" s="193">
        <f>BK81</f>
        <v>0</v>
      </c>
      <c r="K81" s="189"/>
      <c r="L81" s="194"/>
      <c r="M81" s="195"/>
      <c r="N81" s="196"/>
      <c r="O81" s="196"/>
      <c r="P81" s="197">
        <f>SUM(P82:P93)</f>
        <v>0</v>
      </c>
      <c r="Q81" s="196"/>
      <c r="R81" s="197">
        <f>SUM(R82:R93)</f>
        <v>0</v>
      </c>
      <c r="S81" s="196"/>
      <c r="T81" s="198">
        <f>SUM(T82:T93)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9" t="s">
        <v>161</v>
      </c>
      <c r="AT81" s="200" t="s">
        <v>71</v>
      </c>
      <c r="AU81" s="200" t="s">
        <v>72</v>
      </c>
      <c r="AY81" s="199" t="s">
        <v>126</v>
      </c>
      <c r="BK81" s="201">
        <f>SUM(BK82:BK93)</f>
        <v>0</v>
      </c>
    </row>
    <row r="82" s="2" customFormat="1" ht="16.5" customHeight="1">
      <c r="A82" s="38"/>
      <c r="B82" s="39"/>
      <c r="C82" s="256" t="s">
        <v>80</v>
      </c>
      <c r="D82" s="256" t="s">
        <v>365</v>
      </c>
      <c r="E82" s="257" t="s">
        <v>1168</v>
      </c>
      <c r="F82" s="258" t="s">
        <v>1169</v>
      </c>
      <c r="G82" s="259" t="s">
        <v>1170</v>
      </c>
      <c r="H82" s="270"/>
      <c r="I82" s="261"/>
      <c r="J82" s="262">
        <f>ROUND(I82*H82,2)</f>
        <v>0</v>
      </c>
      <c r="K82" s="258" t="s">
        <v>19</v>
      </c>
      <c r="L82" s="263"/>
      <c r="M82" s="264" t="s">
        <v>19</v>
      </c>
      <c r="N82" s="265" t="s">
        <v>43</v>
      </c>
      <c r="O82" s="84"/>
      <c r="P82" s="213">
        <f>O82*H82</f>
        <v>0</v>
      </c>
      <c r="Q82" s="213">
        <v>0</v>
      </c>
      <c r="R82" s="213">
        <f>Q82*H82</f>
        <v>0</v>
      </c>
      <c r="S82" s="213">
        <v>0</v>
      </c>
      <c r="T82" s="214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15" t="s">
        <v>184</v>
      </c>
      <c r="AT82" s="215" t="s">
        <v>365</v>
      </c>
      <c r="AU82" s="215" t="s">
        <v>80</v>
      </c>
      <c r="AY82" s="17" t="s">
        <v>126</v>
      </c>
      <c r="BE82" s="216">
        <f>IF(N82="základní",J82,0)</f>
        <v>0</v>
      </c>
      <c r="BF82" s="216">
        <f>IF(N82="snížená",J82,0)</f>
        <v>0</v>
      </c>
      <c r="BG82" s="216">
        <f>IF(N82="zákl. přenesená",J82,0)</f>
        <v>0</v>
      </c>
      <c r="BH82" s="216">
        <f>IF(N82="sníž. přenesená",J82,0)</f>
        <v>0</v>
      </c>
      <c r="BI82" s="216">
        <f>IF(N82="nulová",J82,0)</f>
        <v>0</v>
      </c>
      <c r="BJ82" s="17" t="s">
        <v>80</v>
      </c>
      <c r="BK82" s="216">
        <f>ROUND(I82*H82,2)</f>
        <v>0</v>
      </c>
      <c r="BL82" s="17" t="s">
        <v>133</v>
      </c>
      <c r="BM82" s="215" t="s">
        <v>1171</v>
      </c>
    </row>
    <row r="83" s="2" customFormat="1" ht="16.5" customHeight="1">
      <c r="A83" s="38"/>
      <c r="B83" s="39"/>
      <c r="C83" s="204" t="s">
        <v>82</v>
      </c>
      <c r="D83" s="204" t="s">
        <v>128</v>
      </c>
      <c r="E83" s="205" t="s">
        <v>940</v>
      </c>
      <c r="F83" s="206" t="s">
        <v>941</v>
      </c>
      <c r="G83" s="207" t="s">
        <v>935</v>
      </c>
      <c r="H83" s="208">
        <v>1</v>
      </c>
      <c r="I83" s="209"/>
      <c r="J83" s="210">
        <f>ROUND(I83*H83,2)</f>
        <v>0</v>
      </c>
      <c r="K83" s="206" t="s">
        <v>132</v>
      </c>
      <c r="L83" s="44"/>
      <c r="M83" s="211" t="s">
        <v>19</v>
      </c>
      <c r="N83" s="212" t="s">
        <v>43</v>
      </c>
      <c r="O83" s="84"/>
      <c r="P83" s="213">
        <f>O83*H83</f>
        <v>0</v>
      </c>
      <c r="Q83" s="213">
        <v>0</v>
      </c>
      <c r="R83" s="213">
        <f>Q83*H83</f>
        <v>0</v>
      </c>
      <c r="S83" s="213">
        <v>0</v>
      </c>
      <c r="T83" s="214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15" t="s">
        <v>133</v>
      </c>
      <c r="AT83" s="215" t="s">
        <v>128</v>
      </c>
      <c r="AU83" s="215" t="s">
        <v>80</v>
      </c>
      <c r="AY83" s="17" t="s">
        <v>126</v>
      </c>
      <c r="BE83" s="216">
        <f>IF(N83="základní",J83,0)</f>
        <v>0</v>
      </c>
      <c r="BF83" s="216">
        <f>IF(N83="snížená",J83,0)</f>
        <v>0</v>
      </c>
      <c r="BG83" s="216">
        <f>IF(N83="zákl. přenesená",J83,0)</f>
        <v>0</v>
      </c>
      <c r="BH83" s="216">
        <f>IF(N83="sníž. přenesená",J83,0)</f>
        <v>0</v>
      </c>
      <c r="BI83" s="216">
        <f>IF(N83="nulová",J83,0)</f>
        <v>0</v>
      </c>
      <c r="BJ83" s="17" t="s">
        <v>80</v>
      </c>
      <c r="BK83" s="216">
        <f>ROUND(I83*H83,2)</f>
        <v>0</v>
      </c>
      <c r="BL83" s="17" t="s">
        <v>133</v>
      </c>
      <c r="BM83" s="215" t="s">
        <v>1172</v>
      </c>
    </row>
    <row r="84" s="2" customFormat="1">
      <c r="A84" s="38"/>
      <c r="B84" s="39"/>
      <c r="C84" s="40"/>
      <c r="D84" s="217" t="s">
        <v>135</v>
      </c>
      <c r="E84" s="40"/>
      <c r="F84" s="218" t="s">
        <v>943</v>
      </c>
      <c r="G84" s="40"/>
      <c r="H84" s="40"/>
      <c r="I84" s="219"/>
      <c r="J84" s="40"/>
      <c r="K84" s="40"/>
      <c r="L84" s="44"/>
      <c r="M84" s="220"/>
      <c r="N84" s="221"/>
      <c r="O84" s="84"/>
      <c r="P84" s="84"/>
      <c r="Q84" s="84"/>
      <c r="R84" s="84"/>
      <c r="S84" s="84"/>
      <c r="T84" s="85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135</v>
      </c>
      <c r="AU84" s="17" t="s">
        <v>80</v>
      </c>
    </row>
    <row r="85" s="2" customFormat="1" ht="16.5" customHeight="1">
      <c r="A85" s="38"/>
      <c r="B85" s="39"/>
      <c r="C85" s="204" t="s">
        <v>150</v>
      </c>
      <c r="D85" s="204" t="s">
        <v>128</v>
      </c>
      <c r="E85" s="205" t="s">
        <v>1173</v>
      </c>
      <c r="F85" s="206" t="s">
        <v>1174</v>
      </c>
      <c r="G85" s="207" t="s">
        <v>1170</v>
      </c>
      <c r="H85" s="271"/>
      <c r="I85" s="209"/>
      <c r="J85" s="210">
        <f>ROUND(I85*H85,2)</f>
        <v>0</v>
      </c>
      <c r="K85" s="206" t="s">
        <v>132</v>
      </c>
      <c r="L85" s="44"/>
      <c r="M85" s="211" t="s">
        <v>19</v>
      </c>
      <c r="N85" s="212" t="s">
        <v>43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133</v>
      </c>
      <c r="AT85" s="215" t="s">
        <v>128</v>
      </c>
      <c r="AU85" s="215" t="s">
        <v>80</v>
      </c>
      <c r="AY85" s="17" t="s">
        <v>126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80</v>
      </c>
      <c r="BK85" s="216">
        <f>ROUND(I85*H85,2)</f>
        <v>0</v>
      </c>
      <c r="BL85" s="17" t="s">
        <v>133</v>
      </c>
      <c r="BM85" s="215" t="s">
        <v>1175</v>
      </c>
    </row>
    <row r="86" s="2" customFormat="1">
      <c r="A86" s="38"/>
      <c r="B86" s="39"/>
      <c r="C86" s="40"/>
      <c r="D86" s="217" t="s">
        <v>135</v>
      </c>
      <c r="E86" s="40"/>
      <c r="F86" s="218" t="s">
        <v>1176</v>
      </c>
      <c r="G86" s="40"/>
      <c r="H86" s="40"/>
      <c r="I86" s="219"/>
      <c r="J86" s="40"/>
      <c r="K86" s="40"/>
      <c r="L86" s="44"/>
      <c r="M86" s="220"/>
      <c r="N86" s="22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135</v>
      </c>
      <c r="AU86" s="17" t="s">
        <v>80</v>
      </c>
    </row>
    <row r="87" s="2" customFormat="1" ht="16.5" customHeight="1">
      <c r="A87" s="38"/>
      <c r="B87" s="39"/>
      <c r="C87" s="204" t="s">
        <v>133</v>
      </c>
      <c r="D87" s="204" t="s">
        <v>128</v>
      </c>
      <c r="E87" s="205" t="s">
        <v>1177</v>
      </c>
      <c r="F87" s="206" t="s">
        <v>1178</v>
      </c>
      <c r="G87" s="207" t="s">
        <v>1170</v>
      </c>
      <c r="H87" s="271"/>
      <c r="I87" s="209"/>
      <c r="J87" s="210">
        <f>ROUND(I87*H87,2)</f>
        <v>0</v>
      </c>
      <c r="K87" s="206" t="s">
        <v>132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133</v>
      </c>
      <c r="AT87" s="215" t="s">
        <v>128</v>
      </c>
      <c r="AU87" s="215" t="s">
        <v>80</v>
      </c>
      <c r="AY87" s="17" t="s">
        <v>126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80</v>
      </c>
      <c r="BK87" s="216">
        <f>ROUND(I87*H87,2)</f>
        <v>0</v>
      </c>
      <c r="BL87" s="17" t="s">
        <v>133</v>
      </c>
      <c r="BM87" s="215" t="s">
        <v>1179</v>
      </c>
    </row>
    <row r="88" s="2" customFormat="1">
      <c r="A88" s="38"/>
      <c r="B88" s="39"/>
      <c r="C88" s="40"/>
      <c r="D88" s="217" t="s">
        <v>135</v>
      </c>
      <c r="E88" s="40"/>
      <c r="F88" s="218" t="s">
        <v>1180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135</v>
      </c>
      <c r="AU88" s="17" t="s">
        <v>80</v>
      </c>
    </row>
    <row r="89" s="2" customFormat="1" ht="16.5" customHeight="1">
      <c r="A89" s="38"/>
      <c r="B89" s="39"/>
      <c r="C89" s="204" t="s">
        <v>161</v>
      </c>
      <c r="D89" s="204" t="s">
        <v>128</v>
      </c>
      <c r="E89" s="205" t="s">
        <v>1181</v>
      </c>
      <c r="F89" s="206" t="s">
        <v>1182</v>
      </c>
      <c r="G89" s="207" t="s">
        <v>1170</v>
      </c>
      <c r="H89" s="271"/>
      <c r="I89" s="209"/>
      <c r="J89" s="210">
        <f>ROUND(I89*H89,2)</f>
        <v>0</v>
      </c>
      <c r="K89" s="206" t="s">
        <v>936</v>
      </c>
      <c r="L89" s="44"/>
      <c r="M89" s="211" t="s">
        <v>19</v>
      </c>
      <c r="N89" s="212" t="s">
        <v>43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133</v>
      </c>
      <c r="AT89" s="215" t="s">
        <v>128</v>
      </c>
      <c r="AU89" s="215" t="s">
        <v>80</v>
      </c>
      <c r="AY89" s="17" t="s">
        <v>126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80</v>
      </c>
      <c r="BK89" s="216">
        <f>ROUND(I89*H89,2)</f>
        <v>0</v>
      </c>
      <c r="BL89" s="17" t="s">
        <v>133</v>
      </c>
      <c r="BM89" s="215" t="s">
        <v>1183</v>
      </c>
    </row>
    <row r="90" s="2" customFormat="1">
      <c r="A90" s="38"/>
      <c r="B90" s="39"/>
      <c r="C90" s="40"/>
      <c r="D90" s="217" t="s">
        <v>135</v>
      </c>
      <c r="E90" s="40"/>
      <c r="F90" s="218" t="s">
        <v>1184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135</v>
      </c>
      <c r="AU90" s="17" t="s">
        <v>80</v>
      </c>
    </row>
    <row r="91" s="2" customFormat="1" ht="16.5" customHeight="1">
      <c r="A91" s="38"/>
      <c r="B91" s="39"/>
      <c r="C91" s="204" t="s">
        <v>169</v>
      </c>
      <c r="D91" s="204" t="s">
        <v>128</v>
      </c>
      <c r="E91" s="205" t="s">
        <v>1185</v>
      </c>
      <c r="F91" s="206" t="s">
        <v>1186</v>
      </c>
      <c r="G91" s="207" t="s">
        <v>1170</v>
      </c>
      <c r="H91" s="271"/>
      <c r="I91" s="209"/>
      <c r="J91" s="210">
        <f>ROUND(I91*H91,2)</f>
        <v>0</v>
      </c>
      <c r="K91" s="206" t="s">
        <v>19</v>
      </c>
      <c r="L91" s="44"/>
      <c r="M91" s="211" t="s">
        <v>19</v>
      </c>
      <c r="N91" s="212" t="s">
        <v>43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133</v>
      </c>
      <c r="AT91" s="215" t="s">
        <v>128</v>
      </c>
      <c r="AU91" s="215" t="s">
        <v>80</v>
      </c>
      <c r="AY91" s="17" t="s">
        <v>126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80</v>
      </c>
      <c r="BK91" s="216">
        <f>ROUND(I91*H91,2)</f>
        <v>0</v>
      </c>
      <c r="BL91" s="17" t="s">
        <v>133</v>
      </c>
      <c r="BM91" s="215" t="s">
        <v>1187</v>
      </c>
    </row>
    <row r="92" s="2" customFormat="1" ht="16.5" customHeight="1">
      <c r="A92" s="38"/>
      <c r="B92" s="39"/>
      <c r="C92" s="204" t="s">
        <v>176</v>
      </c>
      <c r="D92" s="204" t="s">
        <v>128</v>
      </c>
      <c r="E92" s="205" t="s">
        <v>1188</v>
      </c>
      <c r="F92" s="206" t="s">
        <v>1189</v>
      </c>
      <c r="G92" s="207" t="s">
        <v>1170</v>
      </c>
      <c r="H92" s="271"/>
      <c r="I92" s="209"/>
      <c r="J92" s="210">
        <f>ROUND(I92*H92,2)</f>
        <v>0</v>
      </c>
      <c r="K92" s="206" t="s">
        <v>19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133</v>
      </c>
      <c r="AT92" s="215" t="s">
        <v>128</v>
      </c>
      <c r="AU92" s="215" t="s">
        <v>80</v>
      </c>
      <c r="AY92" s="17" t="s">
        <v>126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80</v>
      </c>
      <c r="BK92" s="216">
        <f>ROUND(I92*H92,2)</f>
        <v>0</v>
      </c>
      <c r="BL92" s="17" t="s">
        <v>133</v>
      </c>
      <c r="BM92" s="215" t="s">
        <v>1190</v>
      </c>
    </row>
    <row r="93" s="2" customFormat="1" ht="16.5" customHeight="1">
      <c r="A93" s="38"/>
      <c r="B93" s="39"/>
      <c r="C93" s="204" t="s">
        <v>184</v>
      </c>
      <c r="D93" s="204" t="s">
        <v>128</v>
      </c>
      <c r="E93" s="205" t="s">
        <v>1191</v>
      </c>
      <c r="F93" s="206" t="s">
        <v>1192</v>
      </c>
      <c r="G93" s="207" t="s">
        <v>935</v>
      </c>
      <c r="H93" s="208">
        <v>1</v>
      </c>
      <c r="I93" s="209"/>
      <c r="J93" s="210">
        <f>ROUND(I93*H93,2)</f>
        <v>0</v>
      </c>
      <c r="K93" s="206" t="s">
        <v>19</v>
      </c>
      <c r="L93" s="44"/>
      <c r="M93" s="272" t="s">
        <v>19</v>
      </c>
      <c r="N93" s="273" t="s">
        <v>43</v>
      </c>
      <c r="O93" s="268"/>
      <c r="P93" s="274">
        <f>O93*H93</f>
        <v>0</v>
      </c>
      <c r="Q93" s="274">
        <v>0</v>
      </c>
      <c r="R93" s="274">
        <f>Q93*H93</f>
        <v>0</v>
      </c>
      <c r="S93" s="274">
        <v>0</v>
      </c>
      <c r="T93" s="27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133</v>
      </c>
      <c r="AT93" s="215" t="s">
        <v>128</v>
      </c>
      <c r="AU93" s="215" t="s">
        <v>80</v>
      </c>
      <c r="AY93" s="17" t="s">
        <v>126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80</v>
      </c>
      <c r="BK93" s="216">
        <f>ROUND(I93*H93,2)</f>
        <v>0</v>
      </c>
      <c r="BL93" s="17" t="s">
        <v>133</v>
      </c>
      <c r="BM93" s="215" t="s">
        <v>1193</v>
      </c>
    </row>
    <row r="94" s="2" customFormat="1" ht="6.96" customHeight="1">
      <c r="A94" s="38"/>
      <c r="B94" s="59"/>
      <c r="C94" s="60"/>
      <c r="D94" s="60"/>
      <c r="E94" s="60"/>
      <c r="F94" s="60"/>
      <c r="G94" s="60"/>
      <c r="H94" s="60"/>
      <c r="I94" s="60"/>
      <c r="J94" s="60"/>
      <c r="K94" s="60"/>
      <c r="L94" s="44"/>
      <c r="M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</sheetData>
  <sheetProtection sheet="1" autoFilter="0" formatColumns="0" formatRows="0" objects="1" scenarios="1" spinCount="100000" saltValue="lb+ck6vdXqmP3+cqD4LeFNDqlvtuEvZZp/+gLadQIXRrHtGJltCBbyQnw7e9/5tnRlHOrXMQAyKPZ5vytGb8iA==" hashValue="Fb8D9YFR9tI1geJm9ZurW4KQrHfyqUrbn1HuBewWccPk8kCYiNOAacfVEf6q++/49poU04H6JaZ8Wd1iy2hUJA==" algorithmName="SHA-512" password="CC35"/>
  <autoFilter ref="C79:K9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hyperlinks>
    <hyperlink ref="F84" r:id="rId1" display="https://podminky.urs.cz/item/CS_URS_2023_02/013254000"/>
    <hyperlink ref="F86" r:id="rId2" display="https://podminky.urs.cz/item/CS_URS_2023_02/034002000"/>
    <hyperlink ref="F88" r:id="rId3" display="https://podminky.urs.cz/item/CS_URS_2023_02/065002000"/>
    <hyperlink ref="F90" r:id="rId4" display="https://podminky.urs.cz/item/CS_URS_2023_01/071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Marek Ladislav</dc:creator>
  <cp:lastModifiedBy>Marek Ladislav</cp:lastModifiedBy>
  <dcterms:created xsi:type="dcterms:W3CDTF">2023-10-30T12:56:31Z</dcterms:created>
  <dcterms:modified xsi:type="dcterms:W3CDTF">2023-10-30T12:56:37Z</dcterms:modified>
</cp:coreProperties>
</file>